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4.xml" ContentType="application/vnd.openxmlformats-officedocument.spreadsheetml.worksheet+xml"/>
  <Override PartName="/xl/worksheets/sheet1.xml" ContentType="application/vnd.openxmlformats-officedocument.spreadsheetml.worksheet+xml"/>
  <Override PartName="/xl/worksheets/sheet45.xml" ContentType="application/vnd.openxmlformats-officedocument.spreadsheetml.worksheet+xml"/>
  <Override PartName="/xl/worksheets/sheet2.xml" ContentType="application/vnd.openxmlformats-officedocument.spreadsheetml.worksheet+xml"/>
  <Override PartName="/xl/worksheets/sheet46.xml" ContentType="application/vnd.openxmlformats-officedocument.spreadsheetml.worksheet+xml"/>
  <Override PartName="/xl/worksheets/sheet3.xml" ContentType="application/vnd.openxmlformats-officedocument.spreadsheetml.worksheet+xml"/>
  <Override PartName="/xl/worksheets/sheet4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48.xml" ContentType="application/vnd.openxmlformats-officedocument.spreadsheetml.worksheet+xml"/>
  <Override PartName="/xl/worksheets/sheet6.xml" ContentType="application/vnd.openxmlformats-officedocument.spreadsheetml.worksheet+xml"/>
  <Override PartName="/xl/worksheets/sheet49.xml" ContentType="application/vnd.openxmlformats-officedocument.spreadsheetml.worksheet+xml"/>
  <Override PartName="/xl/worksheets/sheet7.xml" ContentType="application/vnd.openxmlformats-officedocument.spreadsheetml.worksheet+xml"/>
  <Override PartName="/xl/worksheets/sheet60.xml" ContentType="application/vnd.openxmlformats-officedocument.spreadsheetml.worksheet+xml"/>
  <Override PartName="/xl/worksheets/sheet8.xml" ContentType="application/vnd.openxmlformats-officedocument.spreadsheetml.worksheet+xml"/>
  <Override PartName="/xl/worksheets/sheet61.xml" ContentType="application/vnd.openxmlformats-officedocument.spreadsheetml.worksheet+xml"/>
  <Override PartName="/xl/worksheets/sheet9.xml" ContentType="application/vnd.openxmlformats-officedocument.spreadsheetml.worksheet+xml"/>
  <Override PartName="/xl/worksheets/sheet6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_rels/sheet18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8" activeTab="8"/>
  </bookViews>
  <sheets>
    <sheet name="Sheet21" sheetId="1" state="hidden" r:id="rId2"/>
    <sheet name="Sheet18" sheetId="2" state="hidden" r:id="rId3"/>
    <sheet name="Sheet1" sheetId="3" state="hidden" r:id="rId4"/>
    <sheet name="Sheet8" sheetId="4" state="hidden" r:id="rId5"/>
    <sheet name="Sheet9" sheetId="5" state="hidden" r:id="rId6"/>
    <sheet name="Sheet10" sheetId="6" state="hidden" r:id="rId7"/>
    <sheet name="Sheet11" sheetId="7" state="hidden" r:id="rId8"/>
    <sheet name="Sheet12" sheetId="8" state="hidden" r:id="rId9"/>
    <sheet name="Indice" sheetId="9" state="visible" r:id="rId10"/>
    <sheet name="PROPADM" sheetId="10" state="visible" r:id="rId11"/>
    <sheet name="Sheet3" sheetId="11" state="hidden" r:id="rId12"/>
    <sheet name="PPGAGRI" sheetId="12" state="visible" r:id="rId13"/>
    <sheet name="PPGA" sheetId="13" state="visible" r:id="rId14"/>
    <sheet name="PROARQ" sheetId="14" state="visible" r:id="rId15"/>
    <sheet name="PROBP" sheetId="15" state="visible" r:id="rId16"/>
    <sheet name="PROBIO" sheetId="16" state="visible" r:id="rId17"/>
    <sheet name="PROCC" sheetId="17" state="visible" r:id="rId18"/>
    <sheet name="P2CEM" sheetId="18" state="visible" r:id="rId19"/>
    <sheet name="Sheet4" sheetId="19" state="hidden" r:id="rId20"/>
    <sheet name="P03" sheetId="20" state="hidden" r:id="rId21"/>
    <sheet name="Sheet5" sheetId="21" state="hidden" r:id="rId22"/>
    <sheet name="Sheet6" sheetId="22" state="hidden" r:id="rId23"/>
    <sheet name="Sheet7" sheetId="23" state="hidden" r:id="rId24"/>
    <sheet name="Sheet13" sheetId="24" state="hidden" r:id="rId25"/>
    <sheet name="Sheet14" sheetId="25" state="hidden" r:id="rId26"/>
    <sheet name="Sheet15" sheetId="26" state="hidden" r:id="rId27"/>
    <sheet name="Sheet16" sheetId="27" state="hidden" r:id="rId28"/>
    <sheet name="Sheet17" sheetId="28" state="hidden" r:id="rId29"/>
    <sheet name="PROCTA" sheetId="29" state="visible" r:id="rId30"/>
    <sheet name="PPGCAS" sheetId="30" state="visible" r:id="rId31"/>
    <sheet name="PPGCNUT" sheetId="31" state="visible" r:id="rId32"/>
    <sheet name="PPGCR" sheetId="32" state="visible" r:id="rId33"/>
    <sheet name="PPGCF" sheetId="33" state="visible" r:id="rId34"/>
    <sheet name="Sheet19" sheetId="34" state="hidden" r:id="rId35"/>
    <sheet name="PROCFIS" sheetId="35" state="visible" r:id="rId36"/>
    <sheet name="PPGCN" sheetId="36" state="visible" r:id="rId37"/>
    <sheet name="PPGCOM" sheetId="37" state="visible" r:id="rId38"/>
    <sheet name="PRODEMA" sheetId="38" state="visible" r:id="rId39"/>
    <sheet name="Sheet20" sheetId="39" state="hidden" r:id="rId40"/>
    <sheet name="PRODIR" sheetId="40" state="visible" r:id="rId41"/>
    <sheet name="PPGCS" sheetId="41" state="visible" r:id="rId42"/>
    <sheet name="PPGE" sheetId="42" state="visible" r:id="rId43"/>
    <sheet name="PPEC" sheetId="43" state="visible" r:id="rId44"/>
    <sheet name="PPGED" sheetId="44" state="visible" r:id="rId45"/>
    <sheet name="PPGEF" sheetId="45" state="visible" r:id="rId46"/>
    <sheet name="PPGEN" sheetId="46" state="visible" r:id="rId47"/>
    <sheet name="PPGECIA" sheetId="47" state="visible" r:id="rId48"/>
    <sheet name="PROEC" sheetId="48" state="visible" r:id="rId49"/>
    <sheet name="PROEE" sheetId="49" state="visible" r:id="rId50"/>
    <sheet name="PEQ" sheetId="50" state="visible" r:id="rId51"/>
    <sheet name="RENOEN" sheetId="51" state="visible" r:id="rId52"/>
    <sheet name="PPGECIMA" sheetId="52" state="visible" r:id="rId53"/>
    <sheet name="PPGF" sheetId="53" state="visible" r:id="rId54"/>
    <sheet name="PPGFI" sheetId="54" state="visible" r:id="rId55"/>
    <sheet name="PGAB" sheetId="55" state="visible" r:id="rId56"/>
    <sheet name="PPGEO" sheetId="56" state="visible" r:id="rId57"/>
    <sheet name="PROHIS" sheetId="57" state="visible" r:id="rId58"/>
    <sheet name="PPGCINE" sheetId="58" state="visible" r:id="rId59"/>
    <sheet name="PPGCULT" sheetId="59" state="visible" r:id="rId60"/>
    <sheet name="PPGL" sheetId="60" state="visible" r:id="rId61"/>
    <sheet name="PROMAT" sheetId="61" state="visible" r:id="rId62"/>
    <sheet name="PRODONTO" sheetId="62" state="visible" r:id="rId63"/>
    <sheet name="PPGPI" sheetId="63" state="visible" r:id="rId64"/>
    <sheet name="PPGPSI" sheetId="64" state="visible" r:id="rId65"/>
    <sheet name="PPGQ" sheetId="65" state="visible" r:id="rId66"/>
    <sheet name="PRORH" sheetId="66" state="visible" r:id="rId67"/>
    <sheet name="PROSS" sheetId="67" state="visible" r:id="rId68"/>
    <sheet name="PPGS" sheetId="68" state="visible" r:id="rId69"/>
    <sheet name="PPIZ" sheetId="69" state="visible" r:id="rId70"/>
    <sheet name="Sheet2" sheetId="70" state="hidden" r:id="rId71"/>
    <sheet name="Distr" sheetId="71" state="hidden" r:id="rId72"/>
    <sheet name="PROFIAP" sheetId="72" state="visible" r:id="rId73"/>
    <sheet name="PPGCI" sheetId="73" state="visible" r:id="rId74"/>
    <sheet name="PROFCIAMB" sheetId="74" state="visible" r:id="rId75"/>
    <sheet name="PROPEC" sheetId="75" state="visible" r:id="rId76"/>
    <sheet name="PPGITS" sheetId="76" state="visible" r:id="rId77"/>
    <sheet name="PROFHISTORIA" sheetId="77" state="visible" r:id="rId78"/>
    <sheet name="PROFLETRAS_SCR" sheetId="78" state="visible" r:id="rId79"/>
    <sheet name="PROFLETRAS_ITA" sheetId="79" state="visible" r:id="rId80"/>
    <sheet name="PROFMAT" sheetId="80" state="visible" r:id="rId81"/>
    <sheet name="POSGRAP" sheetId="81" state="visible" r:id="rId82"/>
    <sheet name="Sheet23" sheetId="82" state="hidden" r:id="rId83"/>
    <sheet name="Valores_Finais" sheetId="83" state="visible" r:id="rId84"/>
  </sheets>
  <definedNames>
    <definedName function="false" hidden="false" localSheetId="8" name="Z_9136D788_8883_4E51_8DA8_5BFE4753DE97_.wvu.FilterData" vbProcedure="false">Indice!$A$2:$C$49</definedName>
    <definedName function="false" hidden="false" localSheetId="8" name="_xlnm._FilterDatabase" vbProcedure="false">Indice!$A$2:$C$49</definedName>
    <definedName function="false" hidden="false" localSheetId="32" name="Z_9136D788_8883_4E51_8DA8_5BFE4753DE97_.wvu.PrintArea" vbProcedure="false">"ppgcf!#REF!"</definedName>
    <definedName function="false" hidden="false" localSheetId="32" name="_xlnm.Print_Area" vbProcedure="false">"ppgcf!#REF!"</definedName>
    <definedName function="false" hidden="false" localSheetId="32" name="__xlnm.Print_Area" vbProcedure="false">"ppgcf!#REF!"</definedName>
    <definedName function="false" hidden="false" localSheetId="32" name="__xlnm.Print_Area_0" vbProcedure="false">"ppgcf!#REF!"</definedName>
    <definedName function="false" hidden="false" localSheetId="32" name="__xlnm.Print_Area_0_0" vbProcedure="false">"ppgcf!#REF!"</definedName>
    <definedName function="false" hidden="false" localSheetId="32" name="__xlnm.Print_Area_0_0_0" vbProcedure="false">"ppgcf!#REF!"</definedName>
    <definedName function="false" hidden="false" localSheetId="32" name="__xlnm.Print_Area_0_0_0_0" vbProcedure="false">"ppgcf!#REF!"</definedName>
    <definedName function="false" hidden="false" localSheetId="32" name="__xlnm.Print_Area_0_0_0_0_0" vbProcedure="false">"ppgcf!#REF!"</definedName>
    <definedName function="false" hidden="false" localSheetId="32" name="__xlnm.Print_Area_0_0_0_0_0_0" vbProcedure="false">"ppgcf!#REF!"</definedName>
    <definedName function="false" hidden="false" localSheetId="32" name="__xlnm.Print_Area_0_0_0_0_0_0_0" vbProcedure="false">"ppgcf!#REF!"</definedName>
    <definedName function="false" hidden="false" localSheetId="32" name="__xlnm.Print_Area_0_0_0_0_0_0_0_0" vbProcedure="false">"ppgcf!#REF!"</definedName>
    <definedName function="false" hidden="false" localSheetId="34" name="Z_9136D788_8883_4E51_8DA8_5BFE4753DE97_.wvu.PrintArea" vbProcedure="false">"procfis!#REF!"</definedName>
    <definedName function="false" hidden="false" localSheetId="34" name="_xlnm.Print_Area" vbProcedure="false">"procfis!#REF!"</definedName>
    <definedName function="false" hidden="false" localSheetId="37" name="Z_9136D788_8883_4E51_8DA8_5BFE4753DE97_.wvu.PrintArea" vbProcedure="false">"prodema!#REF!"</definedName>
    <definedName function="false" hidden="false" localSheetId="37" name="_xlnm.Print_Area" vbProcedure="false">"prodema!#REF!"</definedName>
    <definedName function="false" hidden="false" localSheetId="37" name="__xlnm.Print_Area" vbProcedure="false">"prodema!#REF!"</definedName>
    <definedName function="false" hidden="false" localSheetId="37" name="__xlnm.Print_Area_0" vbProcedure="false">"prodema!#REF!"</definedName>
    <definedName function="false" hidden="false" localSheetId="37" name="__xlnm.Print_Area_0_0" vbProcedure="false">"prodema!#REF!"</definedName>
    <definedName function="false" hidden="false" localSheetId="37" name="__xlnm.Print_Area_0_0_0" vbProcedure="false">"prodema!#REF!"</definedName>
    <definedName function="false" hidden="false" localSheetId="37" name="__xlnm.Print_Area_0_0_0_0" vbProcedure="false">"prodema!#REF!"</definedName>
    <definedName function="false" hidden="false" localSheetId="37" name="__xlnm.Print_Area_0_0_0_0_0" vbProcedure="false">"prodema!#REF!"</definedName>
    <definedName function="false" hidden="false" localSheetId="37" name="__xlnm.Print_Area_0_0_0_0_0_0" vbProcedure="false">"prodema!#REF!"</definedName>
    <definedName function="false" hidden="false" localSheetId="37" name="__xlnm.Print_Area_0_0_0_0_0_0_0" vbProcedure="false">"prodema!#REF!"</definedName>
    <definedName function="false" hidden="false" localSheetId="37" name="__xlnm.Print_Area_0_0_0_0_0_0_0_0" vbProcedure="false">"prodema!#REF!"</definedName>
    <definedName function="false" hidden="false" localSheetId="37" name="__xlnm._FilterDatabase" vbProcedure="false">"prodema!#REF!"</definedName>
    <definedName function="false" hidden="false" localSheetId="43" name="Z_9136D788_8883_4E51_8DA8_5BFE4753DE97_.wvu.PrintArea" vbProcedure="false">"ppged!#REF!"</definedName>
    <definedName function="false" hidden="false" localSheetId="43" name="_xlnm.Print_Area" vbProcedure="false">"ppged!#REF!"</definedName>
    <definedName function="false" hidden="false" localSheetId="43" name="__xlnm.Print_Area" vbProcedure="false">"ppged!#REF!"</definedName>
    <definedName function="false" hidden="false" localSheetId="43" name="__xlnm.Print_Area_0" vbProcedure="false">"ppged!#REF!"</definedName>
    <definedName function="false" hidden="false" localSheetId="43" name="__xlnm.Print_Area_0_0" vbProcedure="false">"ppged!#REF!"</definedName>
    <definedName function="false" hidden="false" localSheetId="43" name="__xlnm.Print_Area_0_0_0" vbProcedure="false">"ppged!#REF!"</definedName>
    <definedName function="false" hidden="false" localSheetId="43" name="__xlnm.Print_Area_0_0_0_0" vbProcedure="false">"ppged!#REF!"</definedName>
    <definedName function="false" hidden="false" localSheetId="43" name="__xlnm.Print_Area_0_0_0_0_0" vbProcedure="false">"ppged!#REF!"</definedName>
    <definedName function="false" hidden="false" localSheetId="43" name="__xlnm.Print_Area_0_0_0_0_0_0" vbProcedure="false">"ppged!#REF!"</definedName>
    <definedName function="false" hidden="false" localSheetId="43" name="__xlnm.Print_Area_0_0_0_0_0_0_0" vbProcedure="false">"ppged!#REF!"</definedName>
    <definedName function="false" hidden="false" localSheetId="43" name="__xlnm.Print_Area_0_0_0_0_0_0_0_0" vbProcedure="false">"ppged!#REF!"</definedName>
    <definedName function="false" hidden="false" localSheetId="53" name="__xlnm._FilterDatabase" vbProcedure="false">"ppgfi!#REF!"</definedName>
    <definedName function="false" hidden="false" localSheetId="55" name="Z_9136D788_8883_4E51_8DA8_5BFE4753DE97_.wvu.PrintArea" vbProcedure="false">"ppgeo!#REF!"</definedName>
    <definedName function="false" hidden="false" localSheetId="55" name="_xlnm.Print_Area" vbProcedure="false">"ppgeo!#REF!"</definedName>
    <definedName function="false" hidden="false" localSheetId="55" name="__xlnm.Print_Area" vbProcedure="false">"ppgeo!#REF!"</definedName>
    <definedName function="false" hidden="false" localSheetId="55" name="__xlnm.Print_Area_0" vbProcedure="false">"ppgeo!#REF!"</definedName>
    <definedName function="false" hidden="false" localSheetId="55" name="__xlnm.Print_Area_0_0" vbProcedure="false">"ppgeo!#REF!"</definedName>
    <definedName function="false" hidden="false" localSheetId="55" name="__xlnm.Print_Area_0_0_0" vbProcedure="false">"ppgeo!#REF!"</definedName>
    <definedName function="false" hidden="false" localSheetId="55" name="__xlnm.Print_Area_0_0_0_0" vbProcedure="false">"ppgeo!#REF!"</definedName>
    <definedName function="false" hidden="false" localSheetId="55" name="__xlnm.Print_Area_0_0_0_0_0" vbProcedure="false">"ppgeo!#REF!"</definedName>
    <definedName function="false" hidden="false" localSheetId="55" name="__xlnm.Print_Area_0_0_0_0_0_0" vbProcedure="false">"ppgeo!#REF!"</definedName>
    <definedName function="false" hidden="false" localSheetId="55" name="__xlnm.Print_Area_0_0_0_0_0_0_0" vbProcedure="false">"ppgeo!#REF!"</definedName>
    <definedName function="false" hidden="false" localSheetId="55" name="__xlnm.Print_Area_0_0_0_0_0_0_0_0" vbProcedure="false">"ppgeo!#REF!"</definedName>
    <definedName function="false" hidden="false" localSheetId="67" name="Z_9136D788_8883_4E51_8DA8_5BFE4753DE97_.wvu.PrintArea" vbProcedure="false">"ppgs!#REF!"</definedName>
    <definedName function="false" hidden="false" localSheetId="67" name="_xlnm.Print_Area" vbProcedure="false">"ppgs!#REF!"</definedName>
    <definedName function="false" hidden="false" localSheetId="67" name="__xlnm.Print_Area" vbProcedure="false">"ppgs!#REF!"</definedName>
    <definedName function="false" hidden="false" localSheetId="67" name="__xlnm.Print_Area_0" vbProcedure="false">"ppgs!#REF!"</definedName>
    <definedName function="false" hidden="false" localSheetId="67" name="__xlnm.Print_Area_0_0" vbProcedure="false">"ppgs!#REF!"</definedName>
    <definedName function="false" hidden="false" localSheetId="67" name="__xlnm.Print_Area_0_0_0" vbProcedure="false">"ppgs!#REF!"</definedName>
    <definedName function="false" hidden="false" localSheetId="67" name="__xlnm.Print_Area_0_0_0_0" vbProcedure="false">"ppgs!#REF!"</definedName>
    <definedName function="false" hidden="false" localSheetId="67" name="__xlnm.Print_Area_0_0_0_0_0" vbProcedure="false">"ppgs!#REF!"</definedName>
    <definedName function="false" hidden="false" localSheetId="67" name="__xlnm.Print_Area_0_0_0_0_0_0" vbProcedure="false">"ppgs!#REF!"</definedName>
    <definedName function="false" hidden="false" localSheetId="67" name="__xlnm.Print_Area_0_0_0_0_0_0_0" vbProcedure="false">"ppgs!#REF!"</definedName>
    <definedName function="false" hidden="false" localSheetId="67" name="__xlnm.Print_Area_0_0_0_0_0_0_0_0" vbProcedure="false">"ppgs!#REF!"</definedName>
    <definedName function="false" hidden="false" localSheetId="72" name="__xlnm._FilterDatabase" vbProcedure="false">"ppgci!#REF!"</definedName>
    <definedName function="false" hidden="false" localSheetId="80" name="Z_9136D788_8883_4E51_8DA8_5BFE4753DE97_.wvu.PrintArea" vbProcedure="false">"posgrap!#REF!"</definedName>
    <definedName function="false" hidden="false" localSheetId="80" name="_xlnm.Print_Area" vbProcedure="false">"posgrap!#REF!"</definedName>
    <definedName function="false" hidden="false" localSheetId="80" name="__xlnm.Print_Area" vbProcedure="false">"posgrap!#REF!"</definedName>
    <definedName function="false" hidden="false" localSheetId="80" name="__xlnm.Print_Area_0" vbProcedure="false">"posgrap!#REF!"</definedName>
    <definedName function="false" hidden="false" localSheetId="80" name="__xlnm.Print_Area_0_0" vbProcedure="false">"posgrap!#REF!"</definedName>
    <definedName function="false" hidden="false" localSheetId="80" name="__xlnm.Print_Area_0_0_0" vbProcedure="false">"posgrap!#REF!"</definedName>
    <definedName function="false" hidden="false" localSheetId="80" name="__xlnm.Print_Area_0_0_0_0" vbProcedure="false">"posgrap!#REF!"</definedName>
    <definedName function="false" hidden="false" localSheetId="80" name="__xlnm.Print_Area_0_0_0_0_0" vbProcedure="false">"posgrap!#REF!"</definedName>
    <definedName function="false" hidden="false" localSheetId="80" name="__xlnm.Print_Area_0_0_0_0_0_0" vbProcedure="false">"posgrap!#REF!"</definedName>
    <definedName function="false" hidden="false" localSheetId="80" name="__xlnm.Print_Area_0_0_0_0_0_0_0" vbProcedure="false">"posgrap!#REF!"</definedName>
    <definedName function="false" hidden="false" localSheetId="80" name="__xlnm.Print_Area_0_0_0_0_0_0_0_0" vbProcedure="false">"posgrap!#REF!"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<sst xmlns="http://schemas.openxmlformats.org/spreadsheetml/2006/main" count="3921" uniqueCount="1672">
  <si>
    <t xml:space="preserve">DISTRIBUIÇÃO DE RECURSOS: PROAP 2021</t>
  </si>
  <si>
    <t xml:space="preserve">PROGRAMA</t>
  </si>
  <si>
    <t xml:space="preserve">SIGLA</t>
  </si>
  <si>
    <t xml:space="preserve">Administração</t>
  </si>
  <si>
    <t xml:space="preserve">PROPADM</t>
  </si>
  <si>
    <t xml:space="preserve">Agricultura e Biodiversidade</t>
  </si>
  <si>
    <t xml:space="preserve">PPGAGRI</t>
  </si>
  <si>
    <t xml:space="preserve">Antropologia</t>
  </si>
  <si>
    <t xml:space="preserve">PPGA</t>
  </si>
  <si>
    <t xml:space="preserve">Arqueologia</t>
  </si>
  <si>
    <t xml:space="preserve">PROARQ</t>
  </si>
  <si>
    <t xml:space="preserve">Biologia Parasitária</t>
  </si>
  <si>
    <t xml:space="preserve">PROBP</t>
  </si>
  <si>
    <t xml:space="preserve">Biotecnologia</t>
  </si>
  <si>
    <t xml:space="preserve">PROBIO</t>
  </si>
  <si>
    <t xml:space="preserve">Ciência da Computação</t>
  </si>
  <si>
    <t xml:space="preserve">PROCC</t>
  </si>
  <si>
    <t xml:space="preserve">Ciência e Engenharia de Materiais</t>
  </si>
  <si>
    <r>
      <rPr>
        <sz val="12"/>
        <color rgb="FF000000"/>
        <rFont val="Arial"/>
        <family val="0"/>
      </rPr>
      <t xml:space="preserve">P</t>
    </r>
    <r>
      <rPr>
        <vertAlign val="superscript"/>
        <sz val="12"/>
        <color rgb="FF000000"/>
        <rFont val="Arial"/>
        <family val="0"/>
      </rPr>
      <t xml:space="preserve">2</t>
    </r>
    <r>
      <rPr>
        <sz val="12"/>
        <color rgb="FF000000"/>
        <rFont val="Arial"/>
        <family val="0"/>
      </rPr>
      <t xml:space="preserve">CEM</t>
    </r>
  </si>
  <si>
    <t xml:space="preserve">Ciência e Tecnologia de Alimentos</t>
  </si>
  <si>
    <t xml:space="preserve">PROCTA</t>
  </si>
  <si>
    <t xml:space="preserve">Ciências Aplicadas à Saúde</t>
  </si>
  <si>
    <t xml:space="preserve">PPGCAS</t>
  </si>
  <si>
    <t xml:space="preserve">Ciências da Nutrição</t>
  </si>
  <si>
    <t xml:space="preserve">PPGCNUT</t>
  </si>
  <si>
    <t xml:space="preserve">Ciências da Religião</t>
  </si>
  <si>
    <t xml:space="preserve">PPGCR</t>
  </si>
  <si>
    <t xml:space="preserve">Ciências da Saúde </t>
  </si>
  <si>
    <t xml:space="preserve">PPGCS</t>
  </si>
  <si>
    <t xml:space="preserve">Ciências Farmacêuticas</t>
  </si>
  <si>
    <t xml:space="preserve">PPGCF</t>
  </si>
  <si>
    <t xml:space="preserve">Ciências Fisiológicas</t>
  </si>
  <si>
    <t xml:space="preserve">PROCFIS</t>
  </si>
  <si>
    <t xml:space="preserve">Ciências Naturais</t>
  </si>
  <si>
    <t xml:space="preserve">PPGCN</t>
  </si>
  <si>
    <t xml:space="preserve">Comunicação</t>
  </si>
  <si>
    <t xml:space="preserve">PPGCOM</t>
  </si>
  <si>
    <t xml:space="preserve">Desenvolvimento e Meio Ambiente</t>
  </si>
  <si>
    <t xml:space="preserve">PRODEMA</t>
  </si>
  <si>
    <t xml:space="preserve">Direito</t>
  </si>
  <si>
    <t xml:space="preserve">PRODIR</t>
  </si>
  <si>
    <t xml:space="preserve">Economia</t>
  </si>
  <si>
    <t xml:space="preserve">PPGE</t>
  </si>
  <si>
    <t xml:space="preserve">Ecologia e Conservação</t>
  </si>
  <si>
    <t xml:space="preserve">PPEC</t>
  </si>
  <si>
    <t xml:space="preserve">Educação</t>
  </si>
  <si>
    <t xml:space="preserve">PPGED</t>
  </si>
  <si>
    <t xml:space="preserve">Educação Física</t>
  </si>
  <si>
    <t xml:space="preserve">PPGEF</t>
  </si>
  <si>
    <t xml:space="preserve">Enfermagem</t>
  </si>
  <si>
    <t xml:space="preserve">PPGEN</t>
  </si>
  <si>
    <t xml:space="preserve">Engenharia e Ciências Ambientais</t>
  </si>
  <si>
    <t xml:space="preserve">PPGECI</t>
  </si>
  <si>
    <t xml:space="preserve">Engenharia Civil</t>
  </si>
  <si>
    <t xml:space="preserve">PROEC</t>
  </si>
  <si>
    <t xml:space="preserve">Engenharia Elétrica</t>
  </si>
  <si>
    <t xml:space="preserve">PROEE</t>
  </si>
  <si>
    <t xml:space="preserve">Engenharia Química</t>
  </si>
  <si>
    <t xml:space="preserve">PEQ</t>
  </si>
  <si>
    <t xml:space="preserve">Ensino</t>
  </si>
  <si>
    <t xml:space="preserve">RENOEN</t>
  </si>
  <si>
    <t xml:space="preserve">Ensino de Ciências e Matemática</t>
  </si>
  <si>
    <t xml:space="preserve">PPGECIMA</t>
  </si>
  <si>
    <t xml:space="preserve">Filosofia</t>
  </si>
  <si>
    <t xml:space="preserve">PPGF</t>
  </si>
  <si>
    <t xml:space="preserve">Física</t>
  </si>
  <si>
    <t xml:space="preserve">PPGFI</t>
  </si>
  <si>
    <t xml:space="preserve">Geociências e Análise de Bacias</t>
  </si>
  <si>
    <t xml:space="preserve">PGAB</t>
  </si>
  <si>
    <t xml:space="preserve">Geografia </t>
  </si>
  <si>
    <t xml:space="preserve">PPGEO</t>
  </si>
  <si>
    <t xml:space="preserve">História</t>
  </si>
  <si>
    <t xml:space="preserve">PROHIS</t>
  </si>
  <si>
    <t xml:space="preserve">Interdisciplinar em Cinema</t>
  </si>
  <si>
    <t xml:space="preserve">PPGCINE</t>
  </si>
  <si>
    <t xml:space="preserve">Interdisciplinar em Culturas Populares</t>
  </si>
  <si>
    <t xml:space="preserve">PPGCULT</t>
  </si>
  <si>
    <t xml:space="preserve">Letras</t>
  </si>
  <si>
    <t xml:space="preserve">PPGL</t>
  </si>
  <si>
    <t xml:space="preserve">Matemática</t>
  </si>
  <si>
    <t xml:space="preserve">PROMAT</t>
  </si>
  <si>
    <t xml:space="preserve">Odontologia</t>
  </si>
  <si>
    <t xml:space="preserve">PRODONTO</t>
  </si>
  <si>
    <t xml:space="preserve">Propriedade Intelectual</t>
  </si>
  <si>
    <t xml:space="preserve">PPGPI</t>
  </si>
  <si>
    <t xml:space="preserve">Psicologia Social </t>
  </si>
  <si>
    <t xml:space="preserve">NPS</t>
  </si>
  <si>
    <t xml:space="preserve">Química</t>
  </si>
  <si>
    <t xml:space="preserve">PPGQ</t>
  </si>
  <si>
    <t xml:space="preserve">Recursos Hídricos</t>
  </si>
  <si>
    <t xml:space="preserve">PRORH</t>
  </si>
  <si>
    <t xml:space="preserve">Serviço Social</t>
  </si>
  <si>
    <t xml:space="preserve">PROSS</t>
  </si>
  <si>
    <t xml:space="preserve">Sociologia</t>
  </si>
  <si>
    <t xml:space="preserve">PPGS</t>
  </si>
  <si>
    <t xml:space="preserve">Zootecnia</t>
  </si>
  <si>
    <t xml:space="preserve">PPIZ</t>
  </si>
  <si>
    <t xml:space="preserve">Profissional em Administração Pública</t>
  </si>
  <si>
    <t xml:space="preserve">PROFIAP</t>
  </si>
  <si>
    <t xml:space="preserve">Profissional em Ciência da Informação</t>
  </si>
  <si>
    <t xml:space="preserve">PPGCI</t>
  </si>
  <si>
    <t xml:space="preserve">Profissional em Ciências Ambientais</t>
  </si>
  <si>
    <t xml:space="preserve">PROFCIAMB</t>
  </si>
  <si>
    <t xml:space="preserve">Profissional em Desenvolvimento Regional e Gestão de Empreendimentos Locais</t>
  </si>
  <si>
    <t xml:space="preserve">PROPEC</t>
  </si>
  <si>
    <t xml:space="preserve">Profissional em Gestão e Inovação Tecnológica em Saúde</t>
  </si>
  <si>
    <t xml:space="preserve">PPGITS</t>
  </si>
  <si>
    <t xml:space="preserve">Profissional em História</t>
  </si>
  <si>
    <t xml:space="preserve">PROFHISTORIA</t>
  </si>
  <si>
    <t xml:space="preserve">Profissional em Letras (São Cristóvão)</t>
  </si>
  <si>
    <t xml:space="preserve">PROFLETRAS (SCR)</t>
  </si>
  <si>
    <t xml:space="preserve">Profissional em Letras (Itabaiana)</t>
  </si>
  <si>
    <t xml:space="preserve">PROFLETRAS (ITA)</t>
  </si>
  <si>
    <t xml:space="preserve">Profissional em Matemática</t>
  </si>
  <si>
    <t xml:space="preserve">PROFMAT</t>
  </si>
  <si>
    <t xml:space="preserve">Pró-Reitoria de Pós Graduação e Pesquisa</t>
  </si>
  <si>
    <t xml:space="preserve">POSGRAP</t>
  </si>
  <si>
    <t xml:space="preserve">   </t>
  </si>
  <si>
    <t xml:space="preserve">ÍNDICE</t>
  </si>
  <si>
    <t xml:space="preserve">PROAP</t>
  </si>
  <si>
    <t xml:space="preserve">PROCESSO</t>
  </si>
  <si>
    <t xml:space="preserve">NOME DO BENEFICIADO</t>
  </si>
  <si>
    <t xml:space="preserve">TIPO DO BENEFICIADO</t>
  </si>
  <si>
    <t xml:space="preserve">OBSERVAÇÃO</t>
  </si>
  <si>
    <t xml:space="preserve">PASSAGENS</t>
  </si>
  <si>
    <t xml:space="preserve">DIÁRIAS</t>
  </si>
  <si>
    <t xml:space="preserve">AUXÍLIO AO PESQUISADOR</t>
  </si>
  <si>
    <t xml:space="preserve">AJUDA DE CUSTO</t>
  </si>
  <si>
    <t xml:space="preserve">026217/2021-02</t>
  </si>
  <si>
    <t xml:space="preserve">AGAIR JULIETE CAVALCANTE CARVALHO</t>
  </si>
  <si>
    <t xml:space="preserve">DISCENTE</t>
  </si>
  <si>
    <t xml:space="preserve">026219/2021-50</t>
  </si>
  <si>
    <t xml:space="preserve">MANUELA RAMOS DA SILVA</t>
  </si>
  <si>
    <t xml:space="preserve">DOCENTE</t>
  </si>
  <si>
    <t xml:space="preserve">033221/2021-49</t>
  </si>
  <si>
    <t xml:space="preserve">VERUSCHKA VIEIRA FRANÇA</t>
  </si>
  <si>
    <t xml:space="preserve">033233/2021-16</t>
  </si>
  <si>
    <t xml:space="preserve">JULIANA ALVES CAMPOS</t>
  </si>
  <si>
    <t xml:space="preserve">033241/2021-91</t>
  </si>
  <si>
    <t xml:space="preserve">JULIANA MOREIRA DOS SANTOS</t>
  </si>
  <si>
    <t xml:space="preserve">035682/2021-47</t>
  </si>
  <si>
    <t xml:space="preserve">MARCELO RESENDE MARTINS</t>
  </si>
  <si>
    <t xml:space="preserve">035684/2021-90</t>
  </si>
  <si>
    <t xml:space="preserve">035693/2021-41</t>
  </si>
  <si>
    <t xml:space="preserve">DEBORA ELEONORA PEREIRA DA SILVA</t>
  </si>
  <si>
    <t xml:space="preserve">035694/2021-14</t>
  </si>
  <si>
    <t xml:space="preserve">035697/2021-30</t>
  </si>
  <si>
    <t xml:space="preserve">ALLEF DE SOUSA NOGUEIRA</t>
  </si>
  <si>
    <t xml:space="preserve">035039/2021-45</t>
  </si>
  <si>
    <t xml:space="preserve">MARIA ELENA LEON OLAVE</t>
  </si>
  <si>
    <t xml:space="preserve">035691/2021-96</t>
  </si>
  <si>
    <t xml:space="preserve">RUBIA OLIVEIRA CORREA</t>
  </si>
  <si>
    <t xml:space="preserve">035690/2021-25</t>
  </si>
  <si>
    <t xml:space="preserve">035688/2021-79</t>
  </si>
  <si>
    <t xml:space="preserve">RUBEM ALVES FIGUEIREDO</t>
  </si>
  <si>
    <t xml:space="preserve">039632/2021-97</t>
  </si>
  <si>
    <t xml:space="preserve">039633/2021-70</t>
  </si>
  <si>
    <t xml:space="preserve">FILIPE VALENÇA E SILVA</t>
  </si>
  <si>
    <t xml:space="preserve">039634/2021-43</t>
  </si>
  <si>
    <t xml:space="preserve">MARIA CONCEIÇÃO MELO SILVA LUFT</t>
  </si>
  <si>
    <t xml:space="preserve">040930/2021-68</t>
  </si>
  <si>
    <t xml:space="preserve">ROSANGELA SANTOS DA SILVA </t>
  </si>
  <si>
    <t xml:space="preserve">041831/2021-88</t>
  </si>
  <si>
    <t xml:space="preserve">DEBORA CRISTINA MELO DE GOES MORAES</t>
  </si>
  <si>
    <t xml:space="preserve">041833/2021-34</t>
  </si>
  <si>
    <t xml:space="preserve">ERICA WISNHESKI DE SOUZA</t>
  </si>
  <si>
    <t xml:space="preserve">041835/2021-77</t>
  </si>
  <si>
    <t xml:space="preserve">042134/2021-55</t>
  </si>
  <si>
    <t xml:space="preserve">JOSE DAVI FERREIRA  SANTOS</t>
  </si>
  <si>
    <t xml:space="preserve">042135/2021-28</t>
  </si>
  <si>
    <t xml:space="preserve">042136/2021-98</t>
  </si>
  <si>
    <t xml:space="preserve">LUCAS BASTOS BRITO</t>
  </si>
  <si>
    <t xml:space="preserve">TOTAL POR TIPO DE DESPESA</t>
  </si>
  <si>
    <t xml:space="preserve">TOTAL DE DESPESAS</t>
  </si>
  <si>
    <t xml:space="preserve">*PNPD</t>
  </si>
  <si>
    <t xml:space="preserve">SALDO GERAL</t>
  </si>
  <si>
    <t xml:space="preserve">025416/2021-03</t>
  </si>
  <si>
    <t xml:space="preserve">CRISLAINE ALVES DOS SANTOS</t>
  </si>
  <si>
    <t xml:space="preserve">025418/2021-46</t>
  </si>
  <si>
    <t xml:space="preserve">025421/2021-62</t>
  </si>
  <si>
    <t xml:space="preserve">TAISE CONCEIÇÃO RODRIGUES</t>
  </si>
  <si>
    <t xml:space="preserve">025428/2021-67</t>
  </si>
  <si>
    <t xml:space="preserve">GENILZA ALMEIDA DA GRAÇA</t>
  </si>
  <si>
    <t xml:space="preserve">025431/2021-83</t>
  </si>
  <si>
    <t xml:space="preserve">IDAMAR DA SILVA LIMA</t>
  </si>
  <si>
    <t xml:space="preserve">025436/2021-45</t>
  </si>
  <si>
    <t xml:space="preserve">JULIO CONSTANTINO JERI MOLINA</t>
  </si>
  <si>
    <t xml:space="preserve">025438/2021-88</t>
  </si>
  <si>
    <t xml:space="preserve">025439/2021-61</t>
  </si>
  <si>
    <t xml:space="preserve">JULIO RENOVATO DOS SANTOS</t>
  </si>
  <si>
    <t xml:space="preserve">025442/2021-77</t>
  </si>
  <si>
    <t xml:space="preserve">PRYANKA THUYRA NASCIMENTO FONTES</t>
  </si>
  <si>
    <t xml:space="preserve">025647/2021-71</t>
  </si>
  <si>
    <t xml:space="preserve">JACIELE DE OLIVEIRA DANTAS</t>
  </si>
  <si>
    <t xml:space="preserve">025649/2021-17</t>
  </si>
  <si>
    <t xml:space="preserve">NATIELLE CONCEIÇÃO SANTOS</t>
  </si>
  <si>
    <t xml:space="preserve">025851/2021-60</t>
  </si>
  <si>
    <t xml:space="preserve">SWAMY ROCHA SIQUEIRA ABREU TAVARES</t>
  </si>
  <si>
    <t xml:space="preserve">025862/2021-86</t>
  </si>
  <si>
    <t xml:space="preserve">026126/2021-39</t>
  </si>
  <si>
    <t xml:space="preserve">VALDINETE VIEIRA NUNES</t>
  </si>
  <si>
    <t xml:space="preserve">026127/2021-12</t>
  </si>
  <si>
    <t xml:space="preserve">VANDERSON DOS SANTOS PINTO</t>
  </si>
  <si>
    <t xml:space="preserve">026128/2021-82</t>
  </si>
  <si>
    <t xml:space="preserve">JOSE CARLOS FREITAS DE SÁ FILHO</t>
  </si>
  <si>
    <t xml:space="preserve">026130/2021-28</t>
  </si>
  <si>
    <t xml:space="preserve">029426/2021-82</t>
  </si>
  <si>
    <t xml:space="preserve">LUCAS KAUAN NASCIMENTO DE SANTANA</t>
  </si>
  <si>
    <t xml:space="preserve">029430/2021-71</t>
  </si>
  <si>
    <t xml:space="preserve">GILMARIO DANTAS DA SILVA</t>
  </si>
  <si>
    <t xml:space="preserve">029783/2021-46</t>
  </si>
  <si>
    <t xml:space="preserve">029787/2021-35</t>
  </si>
  <si>
    <t xml:space="preserve">FERNANDA VEIRA SANTANA</t>
  </si>
  <si>
    <t xml:space="preserve">029788/2021-08</t>
  </si>
  <si>
    <t xml:space="preserve">031381/2021-65</t>
  </si>
  <si>
    <t xml:space="preserve">LARISSA DE SOUZA GOIS</t>
  </si>
  <si>
    <t xml:space="preserve">031382/2021-38</t>
  </si>
  <si>
    <t xml:space="preserve">034556/2021-88</t>
  </si>
  <si>
    <t xml:space="preserve">MARIA JOSE BRYANNE ARAUJO</t>
  </si>
  <si>
    <t xml:space="preserve">1,140.00</t>
  </si>
  <si>
    <t xml:space="preserve">035321/2021-02</t>
  </si>
  <si>
    <t xml:space="preserve">MAISE DOS SANTOS MACARIO</t>
  </si>
  <si>
    <t xml:space="preserve">035232/2021-72</t>
  </si>
  <si>
    <t xml:space="preserve">035832/2021-71</t>
  </si>
  <si>
    <t xml:space="preserve">LUAN WAMBERG DOS SANTOS</t>
  </si>
  <si>
    <t xml:space="preserve">034870/2021-49</t>
  </si>
  <si>
    <t xml:space="preserve">CLEVERTON ALVES DOS SANTOS</t>
  </si>
  <si>
    <t xml:space="preserve">034868/2021-06</t>
  </si>
  <si>
    <t xml:space="preserve">AMANDA NASCIMENTO D EJESUS</t>
  </si>
  <si>
    <t xml:space="preserve">034859/2021-55</t>
  </si>
  <si>
    <t xml:space="preserve">034855/2021-66</t>
  </si>
  <si>
    <t xml:space="preserve">038816/2021-13</t>
  </si>
  <si>
    <t xml:space="preserve">EDUARDO OTAVIO SILVA</t>
  </si>
  <si>
    <t xml:space="preserve">046803/2021-92</t>
  </si>
  <si>
    <t xml:space="preserve">ARIE FITZGERALD BLANK</t>
  </si>
  <si>
    <t xml:space="preserve">5,000.</t>
  </si>
  <si>
    <t xml:space="preserve">037853/2021-18</t>
  </si>
  <si>
    <t xml:space="preserve">FRANK NILTON MARCON</t>
  </si>
  <si>
    <t xml:space="preserve">500.</t>
  </si>
  <si>
    <t xml:space="preserve">038076/2021-11</t>
  </si>
  <si>
    <t xml:space="preserve">LEONARDO LEAL ESTEVES</t>
  </si>
  <si>
    <t xml:space="preserve">280.</t>
  </si>
  <si>
    <t xml:space="preserve">038331/2021-13</t>
  </si>
  <si>
    <t xml:space="preserve">UGO MAIA ANDRADE</t>
  </si>
  <si>
    <t xml:space="preserve">038678/2021-53</t>
  </si>
  <si>
    <t xml:space="preserve">039343/2021-43</t>
  </si>
  <si>
    <t xml:space="preserve">WILSON JOSE FERREIRA DE OLIVEIRA</t>
  </si>
  <si>
    <t xml:space="preserve">1,000.</t>
  </si>
  <si>
    <t xml:space="preserve">033415/2021-49</t>
  </si>
  <si>
    <t xml:space="preserve">JULIANA SALLES MACHADO</t>
  </si>
  <si>
    <t xml:space="preserve">032861/2021-69</t>
  </si>
  <si>
    <t xml:space="preserve">LORENA LUANA WANESSA GOMES GARCIA</t>
  </si>
  <si>
    <t xml:space="preserve">032864/2021-85</t>
  </si>
  <si>
    <t xml:space="preserve">DANUBIA VALERIA RODRIGUES DE LIMA</t>
  </si>
  <si>
    <t xml:space="preserve">032855/2021-37</t>
  </si>
  <si>
    <t xml:space="preserve">PAULO FERNANDO BAVA DE CAMARGO</t>
  </si>
  <si>
    <t xml:space="preserve">032868/2021-74</t>
  </si>
  <si>
    <t xml:space="preserve">THAIS VAZ SAMPAIO DE ALMEIDA </t>
  </si>
  <si>
    <t xml:space="preserve">032869/2021-47</t>
  </si>
  <si>
    <t xml:space="preserve">DANIELLY MORAIS ROCHA MARQUES</t>
  </si>
  <si>
    <t xml:space="preserve">032871/2021-90</t>
  </si>
  <si>
    <t xml:space="preserve">LAROUSSE SOARES MAGALHAES</t>
  </si>
  <si>
    <t xml:space="preserve">032873/2021-36</t>
  </si>
  <si>
    <t xml:space="preserve">SOFIA DE LIMA NASCIMENTO</t>
  </si>
  <si>
    <t xml:space="preserve">032760/2021-80</t>
  </si>
  <si>
    <t xml:space="preserve">BRUNO VITOR DE FARIAS VIEIRA</t>
  </si>
  <si>
    <t xml:space="preserve">032818/2021-66</t>
  </si>
  <si>
    <t xml:space="preserve">JOSE APARECIDO MOURA DE BRITO</t>
  </si>
  <si>
    <t xml:space="preserve">032823/2021-28</t>
  </si>
  <si>
    <t xml:space="preserve">BRUNO PACHECO SOARES</t>
  </si>
  <si>
    <t xml:space="preserve">032829/2021-60</t>
  </si>
  <si>
    <t xml:space="preserve">ADRIANA JUSSARA SCHUSTER</t>
  </si>
  <si>
    <t xml:space="preserve">032835/2021-92</t>
  </si>
  <si>
    <t xml:space="preserve">CLEICIANE AIANE NOLETO DA SILVA</t>
  </si>
  <si>
    <t xml:space="preserve">032839/2021-81</t>
  </si>
  <si>
    <t xml:space="preserve">LUCAS SANTOS OLIVEIRA</t>
  </si>
  <si>
    <t xml:space="preserve">032734/2021-06</t>
  </si>
  <si>
    <t xml:space="preserve">ADREA GIZELLE MORAIS COSTA BESEN</t>
  </si>
  <si>
    <t xml:space="preserve">032763/2021-96</t>
  </si>
  <si>
    <t xml:space="preserve">JESSICA RAFAELLA DE OLIVEIRA</t>
  </si>
  <si>
    <t xml:space="preserve">032765/2021-42</t>
  </si>
  <si>
    <t xml:space="preserve">FRANCISCO ABRAHAO GONZAGA</t>
  </si>
  <si>
    <t xml:space="preserve">032768/2021-58</t>
  </si>
  <si>
    <t xml:space="preserve">JULIA XAVIER BARROS</t>
  </si>
  <si>
    <t xml:space="preserve">032798/2021-24</t>
  </si>
  <si>
    <t xml:space="preserve">LEANDRO DOMINGUES DURAN</t>
  </si>
  <si>
    <t xml:space="preserve">032801/2021-40</t>
  </si>
  <si>
    <t xml:space="preserve">MARLENE DOS SANTOS COSTA</t>
  </si>
  <si>
    <t xml:space="preserve">032805/2021-29</t>
  </si>
  <si>
    <t xml:space="preserve">DANIELA MAGALHAES KLOKLER</t>
  </si>
  <si>
    <t xml:space="preserve">032719/2021-23</t>
  </si>
  <si>
    <t xml:space="preserve">032726/2021-28</t>
  </si>
  <si>
    <t xml:space="preserve">PAULO JOBIM CAMPOS MELLO</t>
  </si>
  <si>
    <t xml:space="preserve">032270/2021-21</t>
  </si>
  <si>
    <t xml:space="preserve">SILVIO SANTANA DOLABELLA</t>
  </si>
  <si>
    <t xml:space="preserve">032273/2021-37</t>
  </si>
  <si>
    <t xml:space="preserve">MARCIO BEZERRA SANTOS</t>
  </si>
  <si>
    <t xml:space="preserve">032275/2021-80</t>
  </si>
  <si>
    <t xml:space="preserve">KARINA CONCEIÇÃO GOMES</t>
  </si>
  <si>
    <t xml:space="preserve">033227/2021-81</t>
  </si>
  <si>
    <t xml:space="preserve">MARCUS VINICIUS DE ARAGÃO</t>
  </si>
  <si>
    <t xml:space="preserve">032666/2021-96</t>
  </si>
  <si>
    <t xml:space="preserve">ANA ANDREA TEIXEIRA BARBOSA</t>
  </si>
  <si>
    <t xml:space="preserve">033466/2021-30</t>
  </si>
  <si>
    <t xml:space="preserve">JOSE RODRIGO SANTOS SILVA</t>
  </si>
  <si>
    <t xml:space="preserve">034143/2021-84</t>
  </si>
  <si>
    <t xml:space="preserve">LUCIANE MORENO STORTI DE MELO</t>
  </si>
  <si>
    <t xml:space="preserve">034601/2021-37</t>
  </si>
  <si>
    <t xml:space="preserve">RICARDO QUEIROZ GURGEL</t>
  </si>
  <si>
    <t xml:space="preserve">034606/2021-96</t>
  </si>
  <si>
    <t xml:space="preserve">TATIANA RODRIGUES DE MOURA</t>
  </si>
  <si>
    <t xml:space="preserve">034614/2021-74</t>
  </si>
  <si>
    <t xml:space="preserve">ROSELI LA CORTE DOS SANTOS</t>
  </si>
  <si>
    <t xml:space="preserve">035724/2021-77</t>
  </si>
  <si>
    <t xml:space="preserve">MARIA TAIRLA VIANA GONÇALVES</t>
  </si>
  <si>
    <t xml:space="preserve">037703/2021-91</t>
  </si>
  <si>
    <t xml:space="preserve">9,602.00</t>
  </si>
  <si>
    <t xml:space="preserve">033133/2021-97</t>
  </si>
  <si>
    <t xml:space="preserve">ACACIA MARIA DOS SANTOS MELO</t>
  </si>
  <si>
    <t xml:space="preserve">033300/2021-50</t>
  </si>
  <si>
    <t xml:space="preserve">CHALES  DOS SANTOS ESTEVAM</t>
  </si>
  <si>
    <t xml:space="preserve">033368/2021-57</t>
  </si>
  <si>
    <t xml:space="preserve">MARCUS VINICIUS DE ARAGÃO BATISTA</t>
  </si>
  <si>
    <t xml:space="preserve">033372/2021-46</t>
  </si>
  <si>
    <t xml:space="preserve">LUCIANA CRISTIN ALINS DE AQUINO </t>
  </si>
  <si>
    <t xml:space="preserve">033439/2021-80</t>
  </si>
  <si>
    <t xml:space="preserve">DENISE SANTOS RUZENE</t>
  </si>
  <si>
    <t xml:space="preserve">861,05</t>
  </si>
  <si>
    <t xml:space="preserve">033442/2021-96</t>
  </si>
  <si>
    <t xml:space="preserve">DANIEL PEREIRA DA SILVA</t>
  </si>
  <si>
    <t xml:space="preserve">034139/2021-95</t>
  </si>
  <si>
    <t xml:space="preserve">BRANCILENE SANTOS DE ARAUJO</t>
  </si>
  <si>
    <t xml:space="preserve">034604/2021-53</t>
  </si>
  <si>
    <t xml:space="preserve">TIAGO BRANQUINHO OLIVEIRA</t>
  </si>
  <si>
    <t xml:space="preserve">034654/2021-61</t>
  </si>
  <si>
    <t xml:space="preserve">035008/2021-09</t>
  </si>
  <si>
    <t xml:space="preserve">CARLA MARIA LINS DE VASCONCELOS</t>
  </si>
  <si>
    <t xml:space="preserve">037903/2021-26</t>
  </si>
  <si>
    <t xml:space="preserve">ADRIANA DE OLIVEIRA FERNANDES</t>
  </si>
  <si>
    <t xml:space="preserve">038655/2021-92</t>
  </si>
  <si>
    <t xml:space="preserve">MILTON MARQUES FERNANDES</t>
  </si>
  <si>
    <t xml:space="preserve">026121/2021-77</t>
  </si>
  <si>
    <t xml:space="preserve">BRUNO OTAVIOPIEDADE PRADO</t>
  </si>
  <si>
    <t xml:space="preserve">038946/2021-92</t>
  </si>
  <si>
    <t xml:space="preserve">DANIEL OLIVEIRA DANTAS</t>
  </si>
  <si>
    <t xml:space="preserve">039769/2021-84</t>
  </si>
  <si>
    <t xml:space="preserve">EDWARD DAVID MORENO ORDONEZ</t>
  </si>
  <si>
    <t xml:space="preserve">039785/2021-40</t>
  </si>
  <si>
    <t xml:space="preserve">040506/2021-70</t>
  </si>
  <si>
    <t xml:space="preserve">METHANIAS COLACO RODRIGUES JUNIOR</t>
  </si>
  <si>
    <t xml:space="preserve">043946/2021-19</t>
  </si>
  <si>
    <t xml:space="preserve">BEATRIZ TRINCHAO ANDRADE DE CARVALHO</t>
  </si>
  <si>
    <t xml:space="preserve">P2CEM</t>
  </si>
  <si>
    <t xml:space="preserve">Ciência e Ensino de Materiais</t>
  </si>
  <si>
    <t xml:space="preserve">025203/2021-31</t>
  </si>
  <si>
    <t xml:space="preserve">JONH YAGO ERIKSON SANTOS</t>
  </si>
  <si>
    <t xml:space="preserve">025223/2021-73</t>
  </si>
  <si>
    <t xml:space="preserve">LEDJANE SILVA BARRETO</t>
  </si>
  <si>
    <t xml:space="preserve">025246/2021-34</t>
  </si>
  <si>
    <t xml:space="preserve">SANDRO GRIZA</t>
  </si>
  <si>
    <t xml:space="preserve">025894/2021-95</t>
  </si>
  <si>
    <t xml:space="preserve">EDUARDO KIRINUS TENTARDINI</t>
  </si>
  <si>
    <t xml:space="preserve">029387/2021-68</t>
  </si>
  <si>
    <t xml:space="preserve">030076/2021-89</t>
  </si>
  <si>
    <t xml:space="preserve">CARLOS OTAVIO DAMAS MARTISN</t>
  </si>
  <si>
    <t xml:space="preserve">030977/2021-12</t>
  </si>
  <si>
    <t xml:space="preserve">THATIANA CRISTINA PEREIRA DE MACEDO</t>
  </si>
  <si>
    <t xml:space="preserve">030958/2021-40</t>
  </si>
  <si>
    <t xml:space="preserve">032260/2021-97</t>
  </si>
  <si>
    <t xml:space="preserve">EULER ARAUJO DOS SANTOS </t>
  </si>
  <si>
    <t xml:space="preserve">032513/2021-56</t>
  </si>
  <si>
    <t xml:space="preserve">033494/2021-50</t>
  </si>
  <si>
    <t xml:space="preserve">SANDRA ANDREIA STWART DE ARAUJO</t>
  </si>
  <si>
    <t xml:space="preserve">034927/2021-62</t>
  </si>
  <si>
    <t xml:space="preserve">LUIS EDUARDO ALMEIDA</t>
  </si>
  <si>
    <t xml:space="preserve">035335/2021-07</t>
  </si>
  <si>
    <t xml:space="preserve">ZELIA SOARES MACEDO</t>
  </si>
  <si>
    <t xml:space="preserve">035738/2021-87</t>
  </si>
  <si>
    <t xml:space="preserve">AMANDA LYS MATOS DOS SANTOS</t>
  </si>
  <si>
    <t xml:space="preserve">035874/2021-04</t>
  </si>
  <si>
    <t xml:space="preserve">CRISTIANE XAVIER RESENDE</t>
  </si>
  <si>
    <t xml:space="preserve">035935/2021-06</t>
  </si>
  <si>
    <t xml:space="preserve">GABRIEL SOARES BENTO</t>
  </si>
  <si>
    <t xml:space="preserve">035937/2021-49</t>
  </si>
  <si>
    <t xml:space="preserve">LUANA CALIANDRA FREITAS DE CARVALHO</t>
  </si>
  <si>
    <t xml:space="preserve">035940/2021-65</t>
  </si>
  <si>
    <t xml:space="preserve">IARA DE FATIMA GIMENEZ</t>
  </si>
  <si>
    <t xml:space="preserve">03599/2021-73</t>
  </si>
  <si>
    <t xml:space="preserve">WILTON WALTER BATISTA</t>
  </si>
  <si>
    <t xml:space="preserve">036362/2021-20</t>
  </si>
  <si>
    <t xml:space="preserve">MARCOS FABIO FARIAS SOUZA</t>
  </si>
  <si>
    <t xml:space="preserve">035736/2021-44</t>
  </si>
  <si>
    <t xml:space="preserve">FILIPE DA SILVA DUARTE</t>
  </si>
  <si>
    <t xml:space="preserve">039250/2021-32</t>
  </si>
  <si>
    <t xml:space="preserve">CAROLINE HENRIQUE DE SOUZA BORBA</t>
  </si>
  <si>
    <t xml:space="preserve">039251/2021-05</t>
  </si>
  <si>
    <t xml:space="preserve">LUCAS ALMEIDA SANTOS</t>
  </si>
  <si>
    <t xml:space="preserve">039252/2021-75</t>
  </si>
  <si>
    <t xml:space="preserve">WALLYSON SOUZA RAMOS</t>
  </si>
  <si>
    <t xml:space="preserve">042837/2021-86</t>
  </si>
  <si>
    <t xml:space="preserve">MARIO ERNESTO GIROLDO VALERIO </t>
  </si>
  <si>
    <t xml:space="preserve">TIPO DO AUXILIO</t>
  </si>
  <si>
    <t xml:space="preserve">PROPG</t>
  </si>
  <si>
    <t xml:space="preserve">PCD-PG</t>
  </si>
  <si>
    <t xml:space="preserve">PNPD</t>
  </si>
  <si>
    <t xml:space="preserve">TOTAL</t>
  </si>
  <si>
    <t xml:space="preserve">TOTAL DAS DESPESAS</t>
  </si>
  <si>
    <t xml:space="preserve">SALDO</t>
  </si>
  <si>
    <t xml:space="preserve">PR = PROCESSO</t>
  </si>
  <si>
    <t xml:space="preserve">PCDP = Processo de concessão de passagens e diárias</t>
  </si>
  <si>
    <t xml:space="preserve">033244/2021-10</t>
  </si>
  <si>
    <t xml:space="preserve">ALESSANDRA ALMEIDA CASTRO PAGANI</t>
  </si>
  <si>
    <t xml:space="preserve">033257/2021-47</t>
  </si>
  <si>
    <t xml:space="preserve">ELMA REGINA SILVA DE ANDRADE WARTHA</t>
  </si>
  <si>
    <t xml:space="preserve">033733/2021-96</t>
  </si>
  <si>
    <t xml:space="preserve">LUCIANA CRISTINA LINS DE AQUINO SANTANA</t>
  </si>
  <si>
    <t xml:space="preserve">033734/2021-69</t>
  </si>
  <si>
    <t xml:space="preserve">PATRICIA BELTRAO LESSA CONSTANT</t>
  </si>
  <si>
    <t xml:space="preserve">033867/2021-57</t>
  </si>
  <si>
    <t xml:space="preserve">MARIA TEREZINHA SANTOS LEITE</t>
  </si>
  <si>
    <t xml:space="preserve">035165/2021-38</t>
  </si>
  <si>
    <t xml:space="preserve">MARIA APARECIDA AZEVEDO PEREIRA DA SILVA</t>
  </si>
  <si>
    <t xml:space="preserve">037480/2021-98</t>
  </si>
  <si>
    <t xml:space="preserve">037482/2021-44</t>
  </si>
  <si>
    <t xml:space="preserve">NARENDRA NARAN</t>
  </si>
  <si>
    <t xml:space="preserve">038151/2021-23</t>
  </si>
  <si>
    <t xml:space="preserve">Ciência Aplicadas à Saúde</t>
  </si>
  <si>
    <t xml:space="preserve">030151/2021-04</t>
  </si>
  <si>
    <t xml:space="preserve">KELLY DA SILVA</t>
  </si>
  <si>
    <t xml:space="preserve">030160/2021-52</t>
  </si>
  <si>
    <t xml:space="preserve">ARISTALA DE FREITAS ZANONA</t>
  </si>
  <si>
    <t xml:space="preserve">030165/2021-14</t>
  </si>
  <si>
    <t xml:space="preserve">SIMONE SANTOS NASCIMENTO</t>
  </si>
  <si>
    <t xml:space="preserve">030420/2021-16</t>
  </si>
  <si>
    <t xml:space="preserve">EDUESLEY SANTANA SANTOS</t>
  </si>
  <si>
    <t xml:space="preserve">031024/2021-04</t>
  </si>
  <si>
    <t xml:space="preserve">ROSEANE NUNES DE SANTANA CAMPOS</t>
  </si>
  <si>
    <t xml:space="preserve">031237/2021-73</t>
  </si>
  <si>
    <t xml:space="preserve">MIBURGE BOLIVAR GOIS JUNIOR</t>
  </si>
  <si>
    <t xml:space="preserve">031662/2021-44</t>
  </si>
  <si>
    <t xml:space="preserve">LAVINIA TEIXEIRA DE AGUIAR  MACHADO</t>
  </si>
  <si>
    <t xml:space="preserve">031679/2021-70</t>
  </si>
  <si>
    <t xml:space="preserve">GISELE DE CARVALHO BRITO</t>
  </si>
  <si>
    <t xml:space="preserve">031739/2021-02</t>
  </si>
  <si>
    <t xml:space="preserve">ERICA RAMOS SILVA</t>
  </si>
  <si>
    <t xml:space="preserve">031755/2021-55</t>
  </si>
  <si>
    <t xml:space="preserve">032451/2021-81</t>
  </si>
  <si>
    <t xml:space="preserve">032518/2021-18</t>
  </si>
  <si>
    <t xml:space="preserve">GRACE ANNE AZEVEDO DORIA</t>
  </si>
  <si>
    <t xml:space="preserve">032540/2021-06</t>
  </si>
  <si>
    <t xml:space="preserve">031659/2021-28</t>
  </si>
  <si>
    <t xml:space="preserve">ANDRE SALES BARRETO</t>
  </si>
  <si>
    <t xml:space="preserve">031663/2021-17</t>
  </si>
  <si>
    <t xml:space="preserve">ADRIANA ANDRADE CARVALHO</t>
  </si>
  <si>
    <t xml:space="preserve">032445/2021-49</t>
  </si>
  <si>
    <t xml:space="preserve">TAMARA ISIS SANTANA SANTOS BARRETO</t>
  </si>
  <si>
    <t xml:space="preserve">032446/2021-22</t>
  </si>
  <si>
    <t xml:space="preserve">CRISLAINE SOUZA SANTOS</t>
  </si>
  <si>
    <t xml:space="preserve">031661/2021-71</t>
  </si>
  <si>
    <t xml:space="preserve">ADRIANA GIBARA GUIMARAES</t>
  </si>
  <si>
    <t xml:space="preserve">032443/2021-06</t>
  </si>
  <si>
    <t xml:space="preserve">035159/2021-06</t>
  </si>
  <si>
    <t xml:space="preserve">CARLA MARIA LIMA SILVA</t>
  </si>
  <si>
    <t xml:space="preserve">035160/2021-76</t>
  </si>
  <si>
    <t xml:space="preserve">027726/2021-04</t>
  </si>
  <si>
    <t xml:space="preserve">027790/2021-22</t>
  </si>
  <si>
    <t xml:space="preserve">ALESANDRA ALMEIDA CASTRO PAGANI</t>
  </si>
  <si>
    <t xml:space="preserve">028088/2021-27</t>
  </si>
  <si>
    <t xml:space="preserve">LILIANE VIANA PIRES</t>
  </si>
  <si>
    <t xml:space="preserve">030259/2021-95</t>
  </si>
  <si>
    <t xml:space="preserve">SILVIA MARIA VOCI</t>
  </si>
  <si>
    <t xml:space="preserve">029764/2021-74</t>
  </si>
  <si>
    <t xml:space="preserve">ANA MARA DE OLIVEIRA E SILVA</t>
  </si>
  <si>
    <t xml:space="preserve">029804/2021-61</t>
  </si>
  <si>
    <t xml:space="preserve">DANIELLE GOES DA SILVA</t>
  </si>
  <si>
    <t xml:space="preserve">030111/2021-17</t>
  </si>
  <si>
    <t xml:space="preserve">RAQUEL SIMOES MNDES NETTO</t>
  </si>
  <si>
    <t xml:space="preserve">030117/2021-49</t>
  </si>
  <si>
    <t xml:space="preserve">JANE DE JESUS DA SILVEIRA MOREIRA</t>
  </si>
  <si>
    <t xml:space="preserve">030648/2021-68</t>
  </si>
  <si>
    <t xml:space="preserve">KIRIAQUE BARRA FERREIRA BARBOSA</t>
  </si>
  <si>
    <t xml:space="preserve">030819/2021-10</t>
  </si>
  <si>
    <t xml:space="preserve">IZABELA MARIA MONTEZANO DE CARVALHO</t>
  </si>
  <si>
    <t xml:space="preserve">031004/2021-59</t>
  </si>
  <si>
    <t xml:space="preserve">ANDHRESSA ARAUJO FAGUNDES</t>
  </si>
  <si>
    <t xml:space="preserve">035540/2021-98</t>
  </si>
  <si>
    <t xml:space="preserve">026239/2021-92</t>
  </si>
  <si>
    <t xml:space="preserve">JOE MARÇAL GONÇALVES DOS SANTOS</t>
  </si>
  <si>
    <t xml:space="preserve">026463/2021-58</t>
  </si>
  <si>
    <t xml:space="preserve">LUIS AMERICO SILVA BONFIM</t>
  </si>
  <si>
    <t xml:space="preserve">030765/2021-13</t>
  </si>
  <si>
    <t xml:space="preserve">DANIELA SANTOS OLIVEIRA</t>
  </si>
  <si>
    <t xml:space="preserve">030747/2021-14</t>
  </si>
  <si>
    <t xml:space="preserve">MAIRIM RUSSO SERAFINI</t>
  </si>
  <si>
    <t xml:space="preserve">030749/2021-57</t>
  </si>
  <si>
    <t xml:space="preserve">CRISTIANI ISABEL BANDERO WALTER</t>
  </si>
  <si>
    <t xml:space="preserve">030750/2021-30</t>
  </si>
  <si>
    <t xml:space="preserve">ADRIANO ANTUNES DE SOUZA ARAUJO</t>
  </si>
  <si>
    <t xml:space="preserve">030757/2021-35</t>
  </si>
  <si>
    <t xml:space="preserve">ANA AMELIA MOREIRA LIRA</t>
  </si>
  <si>
    <t xml:space="preserve">030760/2021-51</t>
  </si>
  <si>
    <t xml:space="preserve">THAYSNARA BATISTA BRITO</t>
  </si>
  <si>
    <t xml:space="preserve">030761/2021-24</t>
  </si>
  <si>
    <t xml:space="preserve">JEFERSON DA SILVA SANTOS</t>
  </si>
  <si>
    <t xml:space="preserve">031067/2021-07</t>
  </si>
  <si>
    <t xml:space="preserve">ALINE DE JESUS SANTOS</t>
  </si>
  <si>
    <t xml:space="preserve">031070/2021-23</t>
  </si>
  <si>
    <t xml:space="preserve">031100/2021-86</t>
  </si>
  <si>
    <t xml:space="preserve">NATHANIELLY DE LIMA SILVA</t>
  </si>
  <si>
    <t xml:space="preserve">031102/2021-32</t>
  </si>
  <si>
    <t xml:space="preserve">031104/2021-75</t>
  </si>
  <si>
    <t xml:space="preserve">JOYCEANE ALVES DE OLIVEIRA</t>
  </si>
  <si>
    <t xml:space="preserve">031105/2021-48</t>
  </si>
  <si>
    <t xml:space="preserve">031098/2021-43</t>
  </si>
  <si>
    <t xml:space="preserve">031112/2021-53</t>
  </si>
  <si>
    <t xml:space="preserve">031113/2021-26</t>
  </si>
  <si>
    <t xml:space="preserve">FRANCILENE AMARAL DA SILVA</t>
  </si>
  <si>
    <t xml:space="preserve">031114/2021-96</t>
  </si>
  <si>
    <t xml:space="preserve">031116/2021-42</t>
  </si>
  <si>
    <t xml:space="preserve">031449/2021-72</t>
  </si>
  <si>
    <t xml:space="preserve">MARCELO CAVALCANTE DUARTE</t>
  </si>
  <si>
    <t xml:space="preserve">031450/2021-45</t>
  </si>
  <si>
    <t xml:space="preserve">031787/2021-64</t>
  </si>
  <si>
    <t xml:space="preserve">DIVALDO PEREIRA DE LYRA JUNIOR</t>
  </si>
  <si>
    <t xml:space="preserve">032232/2021-77</t>
  </si>
  <si>
    <t xml:space="preserve">035644/2021-06</t>
  </si>
  <si>
    <t xml:space="preserve">1,841.50</t>
  </si>
  <si>
    <t xml:space="preserve"> </t>
  </si>
  <si>
    <t xml:space="preserve">028393/2021-37</t>
  </si>
  <si>
    <t xml:space="preserve">JOSIMARI MELO DE SANTANA</t>
  </si>
  <si>
    <t xml:space="preserve">029234/2021-28</t>
  </si>
  <si>
    <t xml:space="preserve">SANDRA LAUTON SANTOS</t>
  </si>
  <si>
    <t xml:space="preserve">029857/2021-85</t>
  </si>
  <si>
    <t xml:space="preserve">MONALISA MARTINS MONTALVÃO</t>
  </si>
  <si>
    <t xml:space="preserve">030274/2021-78</t>
  </si>
  <si>
    <t xml:space="preserve">DANILO LUSTRINO BORGES</t>
  </si>
  <si>
    <t xml:space="preserve">030843/2021-41</t>
  </si>
  <si>
    <t xml:space="preserve">031536/2021-51</t>
  </si>
  <si>
    <t xml:space="preserve">ENILTON APARECIDO CAMARGO</t>
  </si>
  <si>
    <t xml:space="preserve">031548/2021-18</t>
  </si>
  <si>
    <t xml:space="preserve">031732/2021-94</t>
  </si>
  <si>
    <t xml:space="preserve">CARLA MARIA LINS VASCONCELOS</t>
  </si>
  <si>
    <t xml:space="preserve">032294/2021-52</t>
  </si>
  <si>
    <t xml:space="preserve">RENATA GRESPAN</t>
  </si>
  <si>
    <t xml:space="preserve">032412/2021-67</t>
  </si>
  <si>
    <t xml:space="preserve">FELIPE JOSE AIDAR MARTINS</t>
  </si>
  <si>
    <t xml:space="preserve">033390/2021-45</t>
  </si>
  <si>
    <t xml:space="preserve">CHALES DOS SANTOS ESTEVAM</t>
  </si>
  <si>
    <t xml:space="preserve">033401/2021-39</t>
  </si>
  <si>
    <t xml:space="preserve">PATRICIA RODRIGUES MARQUES DE SOUZA</t>
  </si>
  <si>
    <t xml:space="preserve">034546/2021-67</t>
  </si>
  <si>
    <t xml:space="preserve">MARZO EDIR DA SILVA</t>
  </si>
  <si>
    <t xml:space="preserve">034882/2021-16</t>
  </si>
  <si>
    <t xml:space="preserve">HEITOR FRANCO SANTOS</t>
  </si>
  <si>
    <t xml:space="preserve">034883/2021-86</t>
  </si>
  <si>
    <t xml:space="preserve">MYLAINE SANTOS MENDONÇA</t>
  </si>
  <si>
    <t xml:space="preserve">034886/2021-05</t>
  </si>
  <si>
    <t xml:space="preserve">THAYSSYA FERNANDA OLIVEIRA DOS SANTOS</t>
  </si>
  <si>
    <t xml:space="preserve">034887/2021-75</t>
  </si>
  <si>
    <t xml:space="preserve">JOAO EDUARDO CONCEIÇÃO MELO</t>
  </si>
  <si>
    <t xml:space="preserve">034889/2021-21</t>
  </si>
  <si>
    <t xml:space="preserve">MARCOS RAPHAEL PEREIRA MONTEIO</t>
  </si>
  <si>
    <t xml:space="preserve">034891/2021-64</t>
  </si>
  <si>
    <t xml:space="preserve">034898/2021-69</t>
  </si>
  <si>
    <t xml:space="preserve">034910/2021-36</t>
  </si>
  <si>
    <t xml:space="preserve">POLIANA DE JESUS SANTOS</t>
  </si>
  <si>
    <t xml:space="preserve">034885/2021-32</t>
  </si>
  <si>
    <t xml:space="preserve">JOSE LEANDRO SANTOS SOUZA</t>
  </si>
  <si>
    <t xml:space="preserve">034884/2021-59</t>
  </si>
  <si>
    <t xml:space="preserve">EDSON DE RESENDE SANTOS</t>
  </si>
  <si>
    <t xml:space="preserve">036886/2021-34</t>
  </si>
  <si>
    <t xml:space="preserve">DANIELY MESSIAS COSTA</t>
  </si>
  <si>
    <t xml:space="preserve">036894/2021-12</t>
  </si>
  <si>
    <t xml:space="preserve">TATIANE DE OLIVEIRA SANTOS</t>
  </si>
  <si>
    <t xml:space="preserve">036899/2021-71</t>
  </si>
  <si>
    <t xml:space="preserve">036901/2021-17</t>
  </si>
  <si>
    <t xml:space="preserve">JOSE RONALDO DOS SANTOS </t>
  </si>
  <si>
    <t xml:space="preserve">037096/2021-71</t>
  </si>
  <si>
    <t xml:space="preserve">MURILO MARCHIORO</t>
  </si>
  <si>
    <t xml:space="preserve">035890/2021-57</t>
  </si>
  <si>
    <t xml:space="preserve">036112/2021-77</t>
  </si>
  <si>
    <t xml:space="preserve">ERIC MARTINS SANTANA SANTOS</t>
  </si>
  <si>
    <t xml:space="preserve">036113/2021-50</t>
  </si>
  <si>
    <t xml:space="preserve">JULIANO RICARDO FABRICANTE</t>
  </si>
  <si>
    <t xml:space="preserve">036116/2021-66</t>
  </si>
  <si>
    <t xml:space="preserve">JOSE RONALDO DOS SANTOS</t>
  </si>
  <si>
    <t xml:space="preserve">036119/2021-82</t>
  </si>
  <si>
    <t xml:space="preserve">MARCOS VINICIUS MEIADO</t>
  </si>
  <si>
    <t xml:space="preserve">036120/2021-55</t>
  </si>
  <si>
    <t xml:space="preserve">LARISSA MONTEIRO RAFAEL</t>
  </si>
  <si>
    <t xml:space="preserve">036121/2021-28</t>
  </si>
  <si>
    <t xml:space="preserve">VICTOR HUGO VITORINO SARMENTO</t>
  </si>
  <si>
    <t xml:space="preserve">036122/2021-98</t>
  </si>
  <si>
    <t xml:space="preserve">MARCELA EUGENIA DA SILVA CACERES</t>
  </si>
  <si>
    <t xml:space="preserve">036124/2021-44</t>
  </si>
  <si>
    <t xml:space="preserve">MOACIR DOS SANTOS ANDRADE</t>
  </si>
  <si>
    <t xml:space="preserve">036198/2021-83</t>
  </si>
  <si>
    <t xml:space="preserve">DEISE MARIA FURTADO DE MENDONÇA</t>
  </si>
  <si>
    <t xml:space="preserve">038350/2021-82</t>
  </si>
  <si>
    <t xml:space="preserve">038351/2021-55</t>
  </si>
  <si>
    <t xml:space="preserve">038352/2021-28</t>
  </si>
  <si>
    <t xml:space="preserve">038696/2021-52</t>
  </si>
  <si>
    <t xml:space="preserve">LIVIA CRISTINA RODRIGUES </t>
  </si>
  <si>
    <t xml:space="preserve">038851/2021-38</t>
  </si>
  <si>
    <t xml:space="preserve">046881/2021-23</t>
  </si>
  <si>
    <t xml:space="preserve">LÍVIA CRISTINA RODRIGUES FERREIRA LINS</t>
  </si>
  <si>
    <t xml:space="preserve">Comunicação Social</t>
  </si>
  <si>
    <t xml:space="preserve">031554/2021-50</t>
  </si>
  <si>
    <t xml:space="preserve">TATIANA GUENAGA ANEAS</t>
  </si>
  <si>
    <t xml:space="preserve">031559/2021-12</t>
  </si>
  <si>
    <t xml:space="preserve">CAMILA GABRIELLE OLIVEIRA DE FARIAS</t>
  </si>
  <si>
    <t xml:space="preserve">031585/2021-44</t>
  </si>
  <si>
    <t xml:space="preserve">031570/2021-06</t>
  </si>
  <si>
    <t xml:space="preserve">ANDREZA MOTA DE OLIVEIRA </t>
  </si>
  <si>
    <t xml:space="preserve">031575/2021-65</t>
  </si>
  <si>
    <t xml:space="preserve">SONIA AGUIAR LOPES</t>
  </si>
  <si>
    <t xml:space="preserve">031581/2021-97</t>
  </si>
  <si>
    <t xml:space="preserve">KAIPPE ARNON SILVA REIS</t>
  </si>
  <si>
    <t xml:space="preserve">031586/2021-59</t>
  </si>
  <si>
    <t xml:space="preserve">ELLEN CRISTINA MOREIRA SANTOS</t>
  </si>
  <si>
    <t xml:space="preserve">034233/20251-79</t>
  </si>
  <si>
    <t xml:space="preserve">VINICIUS OLIVEIRA ROCHA</t>
  </si>
  <si>
    <t xml:space="preserve">034234/2021-52</t>
  </si>
  <si>
    <t xml:space="preserve">EMERSON MACIEL ESTEVES</t>
  </si>
  <si>
    <t xml:space="preserve">036877/2021-83</t>
  </si>
  <si>
    <t xml:space="preserve">RENATA BARRETO MALTA</t>
  </si>
  <si>
    <t xml:space="preserve">036893/2021-39</t>
  </si>
  <si>
    <t xml:space="preserve">036961/2021-46</t>
  </si>
  <si>
    <t xml:space="preserve">JANETE PINTO CAHET</t>
  </si>
  <si>
    <t xml:space="preserve">036969/2021-24</t>
  </si>
  <si>
    <t xml:space="preserve">ANA RAQUEL GONÇALVES PEREIRA</t>
  </si>
  <si>
    <t xml:space="preserve">032515/2021-02</t>
  </si>
  <si>
    <t xml:space="preserve">VERLANE ARAGAO SANTOS</t>
  </si>
  <si>
    <t xml:space="preserve">PCDP 0068/21</t>
  </si>
  <si>
    <t xml:space="preserve">DANILO ROTHBERG</t>
  </si>
  <si>
    <t xml:space="preserve">CONVIDADO</t>
  </si>
  <si>
    <t xml:space="preserve">Passagens: R$1873,04 [recurso empenhado]</t>
  </si>
  <si>
    <t xml:space="preserve">037166/2021-40</t>
  </si>
  <si>
    <t xml:space="preserve">039054/2021-86</t>
  </si>
  <si>
    <t xml:space="preserve">CARLOS EDUARDO FRANCISCATO </t>
  </si>
  <si>
    <t xml:space="preserve">040182/2021-88</t>
  </si>
  <si>
    <t xml:space="preserve">EDUARDO COSTA ANDRADE</t>
  </si>
  <si>
    <t xml:space="preserve">043894/2021-65</t>
  </si>
  <si>
    <t xml:space="preserve">043899/2021-27</t>
  </si>
  <si>
    <t xml:space="preserve">043914/2021-10</t>
  </si>
  <si>
    <t xml:space="preserve">043917/2021-26</t>
  </si>
  <si>
    <t xml:space="preserve">CARLOS EDUARDO FRANCISCATO</t>
  </si>
  <si>
    <t xml:space="preserve">043936/2021-95</t>
  </si>
  <si>
    <t xml:space="preserve">VITOR CURVELO FONTES BELEM</t>
  </si>
  <si>
    <t xml:space="preserve">043963/2021-45</t>
  </si>
  <si>
    <t xml:space="preserve">044014/2021-26</t>
  </si>
  <si>
    <t xml:space="preserve">TATIANA GUENAGA ANEAS </t>
  </si>
  <si>
    <t xml:space="preserve">027992/2021-97</t>
  </si>
  <si>
    <t xml:space="preserve">JAILTON DE JESUS COSTA</t>
  </si>
  <si>
    <t xml:space="preserve">028840/2021-93</t>
  </si>
  <si>
    <t xml:space="preserve">INAJA FRANCISCO DE SOUSA</t>
  </si>
  <si>
    <t xml:space="preserve">028841/2021-66</t>
  </si>
  <si>
    <t xml:space="preserve">MARIA JOSE NASCIMENTO SOARES</t>
  </si>
  <si>
    <t xml:space="preserve">028844/2021-82</t>
  </si>
  <si>
    <t xml:space="preserve">GREGORIO GUIRADO FACCIOLI</t>
  </si>
  <si>
    <t xml:space="preserve">028932/2021-34</t>
  </si>
  <si>
    <t xml:space="preserve">028940/2021-12</t>
  </si>
  <si>
    <t xml:space="preserve">RAIMUNDO RODRIGUES GOMES FILHO</t>
  </si>
  <si>
    <t xml:space="preserve">030348/2021-20</t>
  </si>
  <si>
    <t xml:space="preserve">ROBERTO RODRIGUES DE SOUZA</t>
  </si>
  <si>
    <t xml:space="preserve">032794/2021-35</t>
  </si>
  <si>
    <t xml:space="preserve">NUBIA DIAS DOS SANTOS</t>
  </si>
  <si>
    <t xml:space="preserve">032795/2021-08</t>
  </si>
  <si>
    <t xml:space="preserve">ROSIMERI MELO E SOUZA</t>
  </si>
  <si>
    <t xml:space="preserve">034457/2021-45</t>
  </si>
  <si>
    <t xml:space="preserve">CAE RODRIGUES</t>
  </si>
  <si>
    <t xml:space="preserve">028930/2021-88</t>
  </si>
  <si>
    <t xml:space="preserve">038288/2021-10</t>
  </si>
  <si>
    <t xml:space="preserve">038291/2021-26</t>
  </si>
  <si>
    <t xml:space="preserve">038648/2021-87</t>
  </si>
  <si>
    <t xml:space="preserve">MARLUCIA CRUZ DE SANTANA</t>
  </si>
  <si>
    <t xml:space="preserve">039106/2021-40</t>
  </si>
  <si>
    <t xml:space="preserve">ROSANA DE OLIVEIRA SANTOS BATISTA</t>
  </si>
  <si>
    <t xml:space="preserve">039126/2021-82</t>
  </si>
  <si>
    <t xml:space="preserve">ALCEU PEDROTTI</t>
  </si>
  <si>
    <t xml:space="preserve">039381/2021-84</t>
  </si>
  <si>
    <t xml:space="preserve">ZENITH NARA COSTA DELABRIDA</t>
  </si>
  <si>
    <t xml:space="preserve">039488/2021-08</t>
  </si>
  <si>
    <t xml:space="preserve">ERIK SANTOS PASSOS</t>
  </si>
  <si>
    <t xml:space="preserve">039490/2021-51</t>
  </si>
  <si>
    <t xml:space="preserve">THIAGO LUIZ DOS SANTOS</t>
  </si>
  <si>
    <t xml:space="preserve">039492/2021-94</t>
  </si>
  <si>
    <t xml:space="preserve">ALBERICO NOGUEIRA DE QUEIROZ</t>
  </si>
  <si>
    <t xml:space="preserve">039585/2021-08</t>
  </si>
  <si>
    <t xml:space="preserve">JULIANA GOIS DE SOUZA</t>
  </si>
  <si>
    <t xml:space="preserve">039593/2021-83</t>
  </si>
  <si>
    <t xml:space="preserve">AUGUSTO VINICIUS DE SOUSA NASCIMENTO</t>
  </si>
  <si>
    <t xml:space="preserve">039668/2021-95</t>
  </si>
  <si>
    <t xml:space="preserve">BRISA MARINA DA SILVA ANDRADE</t>
  </si>
  <si>
    <t xml:space="preserve">039672/2021-84</t>
  </si>
  <si>
    <t xml:space="preserve">RUANDA MICHELA SANTOS CARDOSO</t>
  </si>
  <si>
    <t xml:space="preserve">039730/2021-70</t>
  </si>
  <si>
    <t xml:space="preserve">DANIELA ROLLEMBERG LOPEZ MARTINEZ</t>
  </si>
  <si>
    <t xml:space="preserve">039748/2021-69</t>
  </si>
  <si>
    <t xml:space="preserve">TALITHA SILVA CAVALCANTE BEZERRA</t>
  </si>
  <si>
    <t xml:space="preserve">039750/2021-15</t>
  </si>
  <si>
    <t xml:space="preserve">CAMILO RAFAEL PEREIRA BRANDAO</t>
  </si>
  <si>
    <t xml:space="preserve">040180/2021-45</t>
  </si>
  <si>
    <t xml:space="preserve">040186/2021-77</t>
  </si>
  <si>
    <t xml:space="preserve">040188/2021-23</t>
  </si>
  <si>
    <t xml:space="preserve">DELMIRA SANTOS DA CONCEIÇÃO SILVA</t>
  </si>
  <si>
    <t xml:space="preserve">040190/2021-66</t>
  </si>
  <si>
    <t xml:space="preserve">MARILIA BARBOSA DOS SANTOS</t>
  </si>
  <si>
    <t xml:space="preserve">040191/2021-39</t>
  </si>
  <si>
    <t xml:space="preserve">ADAUTO DE SOUSA RIBEIRO</t>
  </si>
  <si>
    <t xml:space="preserve">040196/2021-98</t>
  </si>
  <si>
    <t xml:space="preserve">JONIELTON OLIVEIRA DANTAS</t>
  </si>
  <si>
    <t xml:space="preserve">040197/2021-71</t>
  </si>
  <si>
    <t xml:space="preserve">040198/2021-44</t>
  </si>
  <si>
    <t xml:space="preserve">040199/2021-17</t>
  </si>
  <si>
    <t xml:space="preserve">JESSICA FERNANDA DA SILVA </t>
  </si>
  <si>
    <t xml:space="preserve">040200/2021-87</t>
  </si>
  <si>
    <t xml:space="preserve">PCDP 0002/21-2C</t>
  </si>
  <si>
    <t xml:space="preserve">SANDRA REGINA MARTINI</t>
  </si>
  <si>
    <t xml:space="preserve">Passagens: R$1.883,70 [recurso empenhado]</t>
  </si>
  <si>
    <t xml:space="preserve">PCDP 0080/21</t>
  </si>
  <si>
    <t xml:space="preserve">LUCIANA DE ABOIM MACHADO</t>
  </si>
  <si>
    <t xml:space="preserve">Passagens: R$3.182,04 [recurso empenhado]</t>
  </si>
  <si>
    <t xml:space="preserve">045689/2021-03</t>
  </si>
  <si>
    <t xml:space="preserve">JOSE RICARDO SANTANA FILHO</t>
  </si>
  <si>
    <t xml:space="preserve">045571/2021-85</t>
  </si>
  <si>
    <t xml:space="preserve">045566/2021/26</t>
  </si>
  <si>
    <t xml:space="preserve">HENRIQUE RIBEIRO CARDOSO</t>
  </si>
  <si>
    <t xml:space="preserve">PCDP 0090/21</t>
  </si>
  <si>
    <t xml:space="preserve">Passagens: R$2.270,04 [recurso empenhado]</t>
  </si>
  <si>
    <t xml:space="preserve">PCDP 0012/22</t>
  </si>
  <si>
    <t xml:space="preserve">ANGELO VIGLIANISI FERRARO</t>
  </si>
  <si>
    <t xml:space="preserve">Passagens: R$10.828,94 [recurso empenhado]</t>
  </si>
  <si>
    <t xml:space="preserve">PCDP 0021/22</t>
  </si>
  <si>
    <t xml:space="preserve">Passagens: R$1.733,04 [recurso empenhado]</t>
  </si>
  <si>
    <t xml:space="preserve">PCDP 0023/22</t>
  </si>
  <si>
    <t xml:space="preserve">Passagens: R$2.880,77 [recurso empenhado]</t>
  </si>
  <si>
    <t xml:space="preserve">Ciências da Saúde</t>
  </si>
  <si>
    <t xml:space="preserve">028365/2021-17</t>
  </si>
  <si>
    <t xml:space="preserve">MARCO ANTONIO PRADO NUNES</t>
  </si>
  <si>
    <t xml:space="preserve">028371/2021-49</t>
  </si>
  <si>
    <t xml:space="preserve">LUCINDO JOSE QUINTANS JUNIOR</t>
  </si>
  <si>
    <t xml:space="preserve">028374/2021-65</t>
  </si>
  <si>
    <t xml:space="preserve">028375/2021-38</t>
  </si>
  <si>
    <t xml:space="preserve">VICTOR SANTANA SANTOS</t>
  </si>
  <si>
    <t xml:space="preserve">028376/2021-11</t>
  </si>
  <si>
    <t xml:space="preserve">028377/2021-81</t>
  </si>
  <si>
    <t xml:space="preserve">ADRIANO ANTUNES DE SOUSA ARAUJO</t>
  </si>
  <si>
    <t xml:space="preserve">028378/2021-54</t>
  </si>
  <si>
    <t xml:space="preserve">028379/2021-27</t>
  </si>
  <si>
    <t xml:space="preserve">PRISCILA LIMA DOS SANTOS</t>
  </si>
  <si>
    <t xml:space="preserve">028847/2021-98</t>
  </si>
  <si>
    <t xml:space="preserve">028848/2021-71</t>
  </si>
  <si>
    <t xml:space="preserve">028849/2021-44</t>
  </si>
  <si>
    <t xml:space="preserve">029478/2021-36</t>
  </si>
  <si>
    <t xml:space="preserve">029483/2021-95</t>
  </si>
  <si>
    <t xml:space="preserve">029485/2021-41</t>
  </si>
  <si>
    <t xml:space="preserve">028486/2021-14</t>
  </si>
  <si>
    <t xml:space="preserve">029500/2021-24</t>
  </si>
  <si>
    <t xml:space="preserve">JULLYANA DE SOUZA SIQUEIRA QUINTANS</t>
  </si>
  <si>
    <t xml:space="preserve">500,00</t>
  </si>
  <si>
    <t xml:space="preserve">029503/2021-40</t>
  </si>
  <si>
    <t xml:space="preserve">029506/2021-56</t>
  </si>
  <si>
    <t xml:space="preserve">600,00</t>
  </si>
  <si>
    <t xml:space="preserve">029511/2021-18</t>
  </si>
  <si>
    <t xml:space="preserve">ROSANA CIPOLOTTI</t>
  </si>
  <si>
    <t xml:space="preserve">029513/2021-61</t>
  </si>
  <si>
    <t xml:space="preserve">030644/2021-79</t>
  </si>
  <si>
    <t xml:space="preserve">CAMILLA NATALIA OLIVEIRA SANTOS</t>
  </si>
  <si>
    <t xml:space="preserve">030650/2021-14</t>
  </si>
  <si>
    <t xml:space="preserve">LAIS LIMA OLIVEIRA</t>
  </si>
  <si>
    <t xml:space="preserve">030660/2021-35</t>
  </si>
  <si>
    <t xml:space="preserve">ANTONIO CARLOS SOBRAL SOUZA</t>
  </si>
  <si>
    <t xml:space="preserve">030665/2021-94</t>
  </si>
  <si>
    <t xml:space="preserve">JULIANA CARDOSO ALVES</t>
  </si>
  <si>
    <t xml:space="preserve">030668/2021-13</t>
  </si>
  <si>
    <t xml:space="preserve">030673/2021-72</t>
  </si>
  <si>
    <t xml:space="preserve">CAROLINA SANTOS SOUZA TAVARES</t>
  </si>
  <si>
    <t xml:space="preserve">030676/2021-88</t>
  </si>
  <si>
    <t xml:space="preserve">030878/2021-34</t>
  </si>
  <si>
    <t xml:space="preserve">030660/25021-35</t>
  </si>
  <si>
    <t xml:space="preserve">ANTONIO CARLOS SOBRALSOUSA</t>
  </si>
  <si>
    <t xml:space="preserve">030680/2021-77</t>
  </si>
  <si>
    <t xml:space="preserve">CARLOS ANSELMO LIMA</t>
  </si>
  <si>
    <t xml:space="preserve">030684/2021-66</t>
  </si>
  <si>
    <t xml:space="preserve">030697/2021-06</t>
  </si>
  <si>
    <t xml:space="preserve">031546/2021-88</t>
  </si>
  <si>
    <t xml:space="preserve">MARIANA NOBRE FARIAS DE FRANCA</t>
  </si>
  <si>
    <t xml:space="preserve">031547/2021-45</t>
  </si>
  <si>
    <t xml:space="preserve">031550/2021*61</t>
  </si>
  <si>
    <t xml:space="preserve">EDMILSON WILLIAN PROPHETA DOS SANTOS</t>
  </si>
  <si>
    <t xml:space="preserve">031551/2021-34</t>
  </si>
  <si>
    <t xml:space="preserve">031556/2021-93</t>
  </si>
  <si>
    <t xml:space="preserve">JOSELINA LUZIA MENEZES OLIVEIRA</t>
  </si>
  <si>
    <t xml:space="preserve">031558/2021-39</t>
  </si>
  <si>
    <t xml:space="preserve">031561/2021-55</t>
  </si>
  <si>
    <t xml:space="preserve">KARINA CONCEIÇÃO G M DE ARAUJO</t>
  </si>
  <si>
    <t xml:space="preserve">031564/2021-71</t>
  </si>
  <si>
    <t xml:space="preserve">AIMEE OBOLARI DURÇO</t>
  </si>
  <si>
    <t xml:space="preserve">031566/2021-17</t>
  </si>
  <si>
    <t xml:space="preserve">MARCIO ROBERTO VIANA DOS SANTOS</t>
  </si>
  <si>
    <t xml:space="preserve">031567/2021-87</t>
  </si>
  <si>
    <t xml:space="preserve">WALDERI MONTEIRO DA SILVA JUNIOR</t>
  </si>
  <si>
    <t xml:space="preserve">2,139.86</t>
  </si>
  <si>
    <t xml:space="preserve">032153/2021-76</t>
  </si>
  <si>
    <t xml:space="preserve">032156/2021-92</t>
  </si>
  <si>
    <t xml:space="preserve">032161/2021-54</t>
  </si>
  <si>
    <t xml:space="preserve">032168/2021-59</t>
  </si>
  <si>
    <t xml:space="preserve">032173/2021-21</t>
  </si>
  <si>
    <t xml:space="preserve">032170/2021-05</t>
  </si>
  <si>
    <t xml:space="preserve">2.000,00</t>
  </si>
  <si>
    <t xml:space="preserve">032176/2021-37</t>
  </si>
  <si>
    <t xml:space="preserve">032180/2021-26</t>
  </si>
  <si>
    <t xml:space="preserve">PAULA SANTOS NUNES</t>
  </si>
  <si>
    <t xml:space="preserve">032183/2021-42</t>
  </si>
  <si>
    <t xml:space="preserve">032197/2021-52</t>
  </si>
  <si>
    <t xml:space="preserve">032199/2021-95</t>
  </si>
  <si>
    <t xml:space="preserve">032200/2021-68</t>
  </si>
  <si>
    <t xml:space="preserve">032202/2021-14</t>
  </si>
  <si>
    <t xml:space="preserve">032247/2021-60</t>
  </si>
  <si>
    <t xml:space="preserve">032245/2021-17</t>
  </si>
  <si>
    <t xml:space="preserve">INGRID CRISTIANE PEREIRA GOMES</t>
  </si>
  <si>
    <t xml:space="preserve">033165/2021-09</t>
  </si>
  <si>
    <t xml:space="preserve">LORRANNY SANTANA RODRIGUES </t>
  </si>
  <si>
    <t xml:space="preserve">033166/2021-79</t>
  </si>
  <si>
    <t xml:space="preserve">ALINE MECENAS SANTANA ALBURGUEGUE</t>
  </si>
  <si>
    <t xml:space="preserve">035565/2021-05</t>
  </si>
  <si>
    <t xml:space="preserve">038324/2021-08</t>
  </si>
  <si>
    <t xml:space="preserve">038820/2021-02</t>
  </si>
  <si>
    <t xml:space="preserve">042403/2021-67</t>
  </si>
  <si>
    <t xml:space="preserve">046860/2021-08</t>
  </si>
  <si>
    <t xml:space="preserve">MÁRCIO BEZERRA SANTOS</t>
  </si>
  <si>
    <t xml:space="preserve">046858/2021-62</t>
  </si>
  <si>
    <t xml:space="preserve">046853/2021-03</t>
  </si>
  <si>
    <t xml:space="preserve">031649/2021-07</t>
  </si>
  <si>
    <t xml:space="preserve">LUIS CARLOS DE SANTANA RIBEIRO</t>
  </si>
  <si>
    <t xml:space="preserve">033059/2021-58</t>
  </si>
  <si>
    <t xml:space="preserve">034144/2021-57</t>
  </si>
  <si>
    <t xml:space="preserve">FERNANDA ESPERIDIAO</t>
  </si>
  <si>
    <t xml:space="preserve">037130/2021-42</t>
  </si>
  <si>
    <t xml:space="preserve">THIAGO HENRIQUE CARNEIRO</t>
  </si>
  <si>
    <t xml:space="preserve">037694/2021-43</t>
  </si>
  <si>
    <t xml:space="preserve">ALESSANDRO AUGUSTO COSTA XAVIER</t>
  </si>
  <si>
    <t xml:space="preserve">037699/2021-05</t>
  </si>
  <si>
    <t xml:space="preserve">JOSE HERALDO FIGUEIREDO DOS SANTOS</t>
  </si>
  <si>
    <t xml:space="preserve">037700/2021-75</t>
  </si>
  <si>
    <t xml:space="preserve">LAUDENOR MORAIS CORREIA DE MELO ASSUNÇÃO</t>
  </si>
  <si>
    <t xml:space="preserve">037702/2021-21</t>
  </si>
  <si>
    <t xml:space="preserve">FABIO RODRIGUES DE MOURA</t>
  </si>
  <si>
    <t xml:space="preserve">037705/2021-37</t>
  </si>
  <si>
    <t xml:space="preserve">MARCO ANTONIO JORGE</t>
  </si>
  <si>
    <t xml:space="preserve">038126/2021-19</t>
  </si>
  <si>
    <t xml:space="preserve">LUIZ CARLOS DE SANTANA RIBEIRO</t>
  </si>
  <si>
    <t xml:space="preserve">041452/2021-39</t>
  </si>
  <si>
    <t xml:space="preserve">JOSE HELENO ALVES DA SILVA</t>
  </si>
  <si>
    <t xml:space="preserve">031862/2021-76</t>
  </si>
  <si>
    <t xml:space="preserve">JEAN CARLOS SANTOS</t>
  </si>
  <si>
    <t xml:space="preserve">031863/2021-49</t>
  </si>
  <si>
    <t xml:space="preserve">032065/2021-27</t>
  </si>
  <si>
    <t xml:space="preserve">SIDNEY FEITOSA GOUVEIA</t>
  </si>
  <si>
    <t xml:space="preserve">032068/2021-43</t>
  </si>
  <si>
    <t xml:space="preserve">EDILSON DIVINO DE ARAUJO</t>
  </si>
  <si>
    <t xml:space="preserve">032142/2021-82</t>
  </si>
  <si>
    <t xml:space="preserve">CLAUDIO SERGIO LISI</t>
  </si>
  <si>
    <t xml:space="preserve">032144/2021-28</t>
  </si>
  <si>
    <t xml:space="preserve">033398/2021-23</t>
  </si>
  <si>
    <t xml:space="preserve">GUSTAVO LUIS HIROSE</t>
  </si>
  <si>
    <t xml:space="preserve">033881/2021-77</t>
  </si>
  <si>
    <t xml:space="preserve">ADAUTO DE SOUZA RIBEIRO</t>
  </si>
  <si>
    <t xml:space="preserve">034603/2021-80</t>
  </si>
  <si>
    <t xml:space="preserve">ADRIANA BOCCHIGHIERI</t>
  </si>
  <si>
    <t xml:space="preserve">034690/2021-59</t>
  </si>
  <si>
    <t xml:space="preserve">RENATO GOMES FARIA</t>
  </si>
  <si>
    <t xml:space="preserve">034691/2021-32</t>
  </si>
  <si>
    <t xml:space="preserve">034693/2021-75</t>
  </si>
  <si>
    <t xml:space="preserve">035806/2021-94</t>
  </si>
  <si>
    <t xml:space="preserve">HAMILTON FERREIRA BARRETO</t>
  </si>
  <si>
    <t xml:space="preserve">035789/2021-68</t>
  </si>
  <si>
    <t xml:space="preserve">PABLO ARIEL MARTINEZ</t>
  </si>
  <si>
    <t xml:space="preserve">036079/2021-95</t>
  </si>
  <si>
    <t xml:space="preserve">036076/2021-79</t>
  </si>
  <si>
    <t xml:space="preserve">JANE VELMA DOS SANTOS BRITO</t>
  </si>
  <si>
    <t xml:space="preserve">036077/2021-52</t>
  </si>
  <si>
    <t xml:space="preserve">035808/2021-40</t>
  </si>
  <si>
    <t xml:space="preserve">ANA PAULA ALBANO ARAUJO</t>
  </si>
  <si>
    <t xml:space="preserve">035809/2021-13</t>
  </si>
  <si>
    <t xml:space="preserve">037218/2021-91</t>
  </si>
  <si>
    <t xml:space="preserve">034106/2021-16</t>
  </si>
  <si>
    <t xml:space="preserve">MARCELO FULGENCIO GUEDES</t>
  </si>
  <si>
    <t xml:space="preserve">035041/2021-88</t>
  </si>
  <si>
    <t xml:space="preserve">ALFRANCIO FERREIRA DIAS</t>
  </si>
  <si>
    <t xml:space="preserve">035042/2021-61</t>
  </si>
  <si>
    <t xml:space="preserve">CARLOS ALBERTO DE VASCONCELOS</t>
  </si>
  <si>
    <t xml:space="preserve">035043/2021-34</t>
  </si>
  <si>
    <t xml:space="preserve">CRISTIANO MEZZAROBA</t>
  </si>
  <si>
    <t xml:space="preserve">035044/2021-07</t>
  </si>
  <si>
    <t xml:space="preserve">FABIO ZOBOLI</t>
  </si>
  <si>
    <t xml:space="preserve">035049/2021-66</t>
  </si>
  <si>
    <t xml:space="preserve">JOAQUIM TAVARES DA CONCEIÇÃO</t>
  </si>
  <si>
    <t xml:space="preserve">035050/2021-39</t>
  </si>
  <si>
    <t xml:space="preserve">LIVIA DE REZENDE CARDOSO</t>
  </si>
  <si>
    <t xml:space="preserve">035052/2021-82</t>
  </si>
  <si>
    <t xml:space="preserve">LUIZ ANSELMO MENEZES SANTOS</t>
  </si>
  <si>
    <t xml:space="preserve">035054/2021-28</t>
  </si>
  <si>
    <t xml:space="preserve">MARIA HELENA  SANTANA CRUZ</t>
  </si>
  <si>
    <t xml:space="preserve">035083/2021-21</t>
  </si>
  <si>
    <t xml:space="preserve">035086/2021-37</t>
  </si>
  <si>
    <t xml:space="preserve">MARILENE BATISTA DA CRUZ NASCIMENTO</t>
  </si>
  <si>
    <t xml:space="preserve">035088/2021-80</t>
  </si>
  <si>
    <t xml:space="preserve">MARIZETE LUCINI</t>
  </si>
  <si>
    <t xml:space="preserve">035090/2021-26</t>
  </si>
  <si>
    <t xml:space="preserve">PAULO ROBERTO BOA SORTE SILVA</t>
  </si>
  <si>
    <t xml:space="preserve">035092/2021-69</t>
  </si>
  <si>
    <t xml:space="preserve">035093/2021-42</t>
  </si>
  <si>
    <t xml:space="preserve">035096/2021-58</t>
  </si>
  <si>
    <t xml:space="preserve">ROSANA CARLA DO NASCIMENTO GIVIGI</t>
  </si>
  <si>
    <t xml:space="preserve">035098/2021-04</t>
  </si>
  <si>
    <t xml:space="preserve">SIMONE DE LUCENA FERREIRA</t>
  </si>
  <si>
    <t xml:space="preserve">035099/2021-74</t>
  </si>
  <si>
    <t xml:space="preserve">ALINE LIMA DE OLIVEIRA NEPOMUCENO</t>
  </si>
  <si>
    <t xml:space="preserve">035107/2021-52</t>
  </si>
  <si>
    <t xml:space="preserve">035108/2021-25</t>
  </si>
  <si>
    <t xml:space="preserve">035119/2021-19</t>
  </si>
  <si>
    <t xml:space="preserve">035120/2021-89</t>
  </si>
  <si>
    <t xml:space="preserve">035121/2021-62</t>
  </si>
  <si>
    <t xml:space="preserve">035123/2021-08</t>
  </si>
  <si>
    <t xml:space="preserve">ANNE ALILMA SILVA SOUZA FERRETE</t>
  </si>
  <si>
    <t xml:space="preserve">035124/2021-78</t>
  </si>
  <si>
    <t xml:space="preserve">BRUNA SANTANA DE OLIVEIRA </t>
  </si>
  <si>
    <t xml:space="preserve">035541/2021-71</t>
  </si>
  <si>
    <t xml:space="preserve">022036/2021-83</t>
  </si>
  <si>
    <t xml:space="preserve">ANDERSON CARLOS MARÇAL</t>
  </si>
  <si>
    <t xml:space="preserve">028850/2021-17</t>
  </si>
  <si>
    <t xml:space="preserve">RAFAEL FABRICIO DEE SOUZA</t>
  </si>
  <si>
    <t xml:space="preserve">031047/2021-62</t>
  </si>
  <si>
    <t xml:space="preserve">032516/2021-72</t>
  </si>
  <si>
    <t xml:space="preserve">035254/2021-60</t>
  </si>
  <si>
    <t xml:space="preserve">THAYSE NATACHA QUEIROZ FERREIRA</t>
  </si>
  <si>
    <t xml:space="preserve">035257/2021-76</t>
  </si>
  <si>
    <t xml:space="preserve">036750/2021-20</t>
  </si>
  <si>
    <t xml:space="preserve">RICARDO AURELIO CARVALHO SAMPAIO</t>
  </si>
  <si>
    <t xml:space="preserve">036751/2021-90</t>
  </si>
  <si>
    <t xml:space="preserve">036754/2021-09</t>
  </si>
  <si>
    <t xml:space="preserve">AFRANIO DE ANDRADE BASTOS</t>
  </si>
  <si>
    <t xml:space="preserve">036755/2021-79</t>
  </si>
  <si>
    <t xml:space="preserve">ROBERTO JERONIMO DOS SANTOS SILVA</t>
  </si>
  <si>
    <t xml:space="preserve">036758/2021-95</t>
  </si>
  <si>
    <t xml:space="preserve">MARCOS BEZERRA DE ALMEIDA</t>
  </si>
  <si>
    <t xml:space="preserve">036760/2021-41</t>
  </si>
  <si>
    <t xml:space="preserve">ROGERIO BRANDAO WICHI</t>
  </si>
  <si>
    <t xml:space="preserve">036762/2021-84</t>
  </si>
  <si>
    <t xml:space="preserve">029480/2021-79</t>
  </si>
  <si>
    <t xml:space="preserve">DANILO RODRIGUES PEREIRA DA SILVA</t>
  </si>
  <si>
    <t xml:space="preserve">035261/2021-65</t>
  </si>
  <si>
    <t xml:space="preserve">037324/2021-42</t>
  </si>
  <si>
    <t xml:space="preserve">031560/2021-82</t>
  </si>
  <si>
    <t xml:space="preserve">ALAN DANTAS DOS SANTOS</t>
  </si>
  <si>
    <t xml:space="preserve">031568/2021-60</t>
  </si>
  <si>
    <t xml:space="preserve">031571/2021-76</t>
  </si>
  <si>
    <t xml:space="preserve">JONATHA COSTA DOS SANTOS</t>
  </si>
  <si>
    <t xml:space="preserve">031578/2021-81</t>
  </si>
  <si>
    <t xml:space="preserve">SHIRLEY VERONICA MELO ALMEIDA</t>
  </si>
  <si>
    <t xml:space="preserve">031608/2021-47</t>
  </si>
  <si>
    <t xml:space="preserve">031618/2021-68</t>
  </si>
  <si>
    <t xml:space="preserve">GEFERSON MESSIAS TELES VASCONCELOS</t>
  </si>
  <si>
    <t xml:space="preserve">031639/2021-83</t>
  </si>
  <si>
    <t xml:space="preserve">MONIERY DA SILVA SANTOS</t>
  </si>
  <si>
    <t xml:space="preserve">031959/2021-76</t>
  </si>
  <si>
    <t xml:space="preserve">JAQUELINE GUIMARAES ELOI DE BRITO</t>
  </si>
  <si>
    <t xml:space="preserve">031961/2021-22</t>
  </si>
  <si>
    <t xml:space="preserve">PAULO HENRIQUE SANTANA FEITOSA</t>
  </si>
  <si>
    <t xml:space="preserve">033523/2021-43</t>
  </si>
  <si>
    <t xml:space="preserve">JEFFERSON ARLEN FREITAS</t>
  </si>
  <si>
    <t xml:space="preserve">033908/2021-27</t>
  </si>
  <si>
    <t xml:space="preserve">LARISSA SANTOS XAVIER</t>
  </si>
  <si>
    <t xml:space="preserve">034426/2021-09</t>
  </si>
  <si>
    <t xml:space="preserve">SILVANIO SILVERIO LOPES DA COSTA</t>
  </si>
  <si>
    <t xml:space="preserve">034453/2021-56</t>
  </si>
  <si>
    <t xml:space="preserve">INAURA CAROLINA CARNEIRO DA ROCHA</t>
  </si>
  <si>
    <t xml:space="preserve">037916/2021-63</t>
  </si>
  <si>
    <t xml:space="preserve">ANDREA NOVELLI</t>
  </si>
  <si>
    <t xml:space="preserve">042498/2021-24</t>
  </si>
  <si>
    <t xml:space="preserve">SILVÂNIO SILVÉRIO LOPES DA COSTA</t>
  </si>
  <si>
    <t xml:space="preserve">042506/2021-02</t>
  </si>
  <si>
    <t xml:space="preserve">034879/2021-97</t>
  </si>
  <si>
    <t xml:space="preserve">FABIO CARLOS DA ROCHA</t>
  </si>
  <si>
    <t xml:space="preserve">034900/2021-15</t>
  </si>
  <si>
    <t xml:space="preserve">DANIEL VICTOR DA CUNHA TELES</t>
  </si>
  <si>
    <t xml:space="preserve">034909/2021-63</t>
  </si>
  <si>
    <t xml:space="preserve">DEBORA DE GOIS SANTOS</t>
  </si>
  <si>
    <t xml:space="preserve">034912/2021-79</t>
  </si>
  <si>
    <t xml:space="preserve">034915/2021-95</t>
  </si>
  <si>
    <t xml:space="preserve">035078/2021-81</t>
  </si>
  <si>
    <t xml:space="preserve">GUILHERME BRAVO DEOLIVEIRA ALMEIDA</t>
  </si>
  <si>
    <t xml:space="preserve">035075/2021-43</t>
  </si>
  <si>
    <t xml:space="preserve">DENISE CONCEIÇÃO DE GOIS SANTOS MICHELAN</t>
  </si>
  <si>
    <t xml:space="preserve">035432/2021-07</t>
  </si>
  <si>
    <t xml:space="preserve">ERINALDO HILARIO CAVALCANTE</t>
  </si>
  <si>
    <t xml:space="preserve">034904/2021-04</t>
  </si>
  <si>
    <t xml:space="preserve">FERNANDO SILVA ALBUQUERQUE</t>
  </si>
  <si>
    <t xml:space="preserve">034877/2021-54</t>
  </si>
  <si>
    <t xml:space="preserve">TAUANE BARBOSA DOS SANTOS</t>
  </si>
  <si>
    <t xml:space="preserve">025187/2021-75</t>
  </si>
  <si>
    <t xml:space="preserve">ELYSON ADAN NUNES CARVALHO</t>
  </si>
  <si>
    <t xml:space="preserve">028812/2021-73</t>
  </si>
  <si>
    <t xml:space="preserve">JOSE RAYMUNDO DE ALCANTARA NETO</t>
  </si>
  <si>
    <t xml:space="preserve">038890/2021-52</t>
  </si>
  <si>
    <t xml:space="preserve">ELIEL TAVARES LINS</t>
  </si>
  <si>
    <t xml:space="preserve">029202/2021-19</t>
  </si>
  <si>
    <t xml:space="preserve">GABRIEL FRANCISCO DA SILVA</t>
  </si>
  <si>
    <t xml:space="preserve">029178/2021-85</t>
  </si>
  <si>
    <t xml:space="preserve">029194/2021-41</t>
  </si>
  <si>
    <t xml:space="preserve">MANOEL MARCELO DO PRADO</t>
  </si>
  <si>
    <t xml:space="preserve">029197/2021-57</t>
  </si>
  <si>
    <t xml:space="preserve">029205/2021-35</t>
  </si>
  <si>
    <t xml:space="preserve">RODOLPHO RODRIGUES FONSECA</t>
  </si>
  <si>
    <t xml:space="preserve">033207/2021-39</t>
  </si>
  <si>
    <t xml:space="preserve">EDILSON DE JESUS SANTOS</t>
  </si>
  <si>
    <t xml:space="preserve">033666/2021-62</t>
  </si>
  <si>
    <t xml:space="preserve">ROGERIO LUZ PAGANO</t>
  </si>
  <si>
    <t xml:space="preserve">035181/2021-91</t>
  </si>
  <si>
    <t xml:space="preserve">PAULO HENRIQUE LEITE QUINTELA</t>
  </si>
  <si>
    <t xml:space="preserve">035182/2021-64</t>
  </si>
  <si>
    <t xml:space="preserve">MARCELO JOSE BARROS DE SOUZA</t>
  </si>
  <si>
    <t xml:space="preserve">036204/2021-18</t>
  </si>
  <si>
    <t xml:space="preserve">ANTONIO MARTINS DE OLIVEIRA JUNIOR</t>
  </si>
  <si>
    <t xml:space="preserve">037207/2021-97</t>
  </si>
  <si>
    <t xml:space="preserve">032056/2021-76</t>
  </si>
  <si>
    <t xml:space="preserve">EDSON JOSE WARTHA</t>
  </si>
  <si>
    <t xml:space="preserve">032062/2021-11</t>
  </si>
  <si>
    <t xml:space="preserve">ALICE ALEXANDRE PAGAN</t>
  </si>
  <si>
    <t xml:space="preserve">032067/2021-70</t>
  </si>
  <si>
    <t xml:space="preserve">DIVANIZIA DO NASCIMENTO SOUZA</t>
  </si>
  <si>
    <t xml:space="preserve">032469/2021-80</t>
  </si>
  <si>
    <t xml:space="preserve">IVANETE BATISTA DOS SANTOS</t>
  </si>
  <si>
    <t xml:space="preserve">033199/2021-61</t>
  </si>
  <si>
    <t xml:space="preserve">ERIVANILDO LOPES DA SILVA</t>
  </si>
  <si>
    <t xml:space="preserve">033291/2021-02</t>
  </si>
  <si>
    <t xml:space="preserve">035926/2021-55</t>
  </si>
  <si>
    <t xml:space="preserve">ADJANE DA COSTA TOURINHO E SILVA</t>
  </si>
  <si>
    <t xml:space="preserve">029337/2021-60</t>
  </si>
  <si>
    <t xml:space="preserve">MARCOS FONSECA RIBEIRO BALIEIRO</t>
  </si>
  <si>
    <t xml:space="preserve">029339/2021-06</t>
  </si>
  <si>
    <t xml:space="preserve">EDMILSON MENEZES SANTOS</t>
  </si>
  <si>
    <t xml:space="preserve">030917/2021-80</t>
  </si>
  <si>
    <t xml:space="preserve">ALDO LOPS DINUCCI</t>
  </si>
  <si>
    <t xml:space="preserve">031373/2021-87</t>
  </si>
  <si>
    <t xml:space="preserve">ARTHUR EDUARDO GRUPILLO CHAGAS</t>
  </si>
  <si>
    <t xml:space="preserve">036139/2021-27</t>
  </si>
  <si>
    <t xml:space="preserve">036327/2021-92</t>
  </si>
  <si>
    <t xml:space="preserve">WILLIAM DE SIQUEIRA PIAUI</t>
  </si>
  <si>
    <t xml:space="preserve">036897/2021-28</t>
  </si>
  <si>
    <t xml:space="preserve">037597/2021-43</t>
  </si>
  <si>
    <t xml:space="preserve">037607/2021-64</t>
  </si>
  <si>
    <t xml:space="preserve">037707/2021-80</t>
  </si>
  <si>
    <t xml:space="preserve">ANTONIO CARLOS DOS SANTOS</t>
  </si>
  <si>
    <t xml:space="preserve">046993/2021-06</t>
  </si>
  <si>
    <r>
      <rPr>
        <b val="true"/>
        <sz val="14"/>
        <color rgb="FF000000"/>
        <rFont val="Trebuchet MS"/>
        <family val="0"/>
      </rPr>
      <t xml:space="preserve">PROAP (</t>
    </r>
    <r>
      <rPr>
        <b val="true"/>
        <sz val="11"/>
        <color rgb="FF000000"/>
        <rFont val="Trebuchet MS"/>
        <family val="0"/>
      </rPr>
      <t xml:space="preserve">+PNPD</t>
    </r>
    <r>
      <rPr>
        <b val="true"/>
        <sz val="14"/>
        <color rgb="FF000000"/>
        <rFont val="Trebuchet MS"/>
        <family val="0"/>
      </rPr>
      <t xml:space="preserve">)*</t>
    </r>
  </si>
  <si>
    <t xml:space="preserve">032987/2021-62</t>
  </si>
  <si>
    <t xml:space="preserve">RONALDO SANTOS DA SILVA</t>
  </si>
  <si>
    <t xml:space="preserve">024788/2021-81</t>
  </si>
  <si>
    <t xml:space="preserve">JOSE HENRIQUE LOPES DA SILVA</t>
  </si>
  <si>
    <t xml:space="preserve">024789/2021-54</t>
  </si>
  <si>
    <t xml:space="preserve">DEYVID DO CARMO SILVA</t>
  </si>
  <si>
    <t xml:space="preserve">033044/2021-75</t>
  </si>
  <si>
    <t xml:space="preserve">033585/2021-18</t>
  </si>
  <si>
    <t xml:space="preserve">CRISTIANE CUPERTINO SANTOS BARBOSA</t>
  </si>
  <si>
    <t xml:space="preserve">033729/2021-10</t>
  </si>
  <si>
    <t xml:space="preserve">FRANCISCA JUSCIELE RIBEIRO TAVARES</t>
  </si>
  <si>
    <t xml:space="preserve">033730/2021-80</t>
  </si>
  <si>
    <t xml:space="preserve">033731/2021-53</t>
  </si>
  <si>
    <t xml:space="preserve">034243/2021-03</t>
  </si>
  <si>
    <t xml:space="preserve">ADILMO FRANCISCO DE LIMA</t>
  </si>
  <si>
    <t xml:space="preserve">034422/2021-20</t>
  </si>
  <si>
    <t xml:space="preserve">ANA CARLA BATISTA DE JESUS</t>
  </si>
  <si>
    <t xml:space="preserve">034452/2021-83</t>
  </si>
  <si>
    <t xml:space="preserve">MARCOS FAUSTINO DE SOUSA</t>
  </si>
  <si>
    <t xml:space="preserve">034454/2021-29</t>
  </si>
  <si>
    <t xml:space="preserve">JOESLEI LOPES DE OLIVEIRA</t>
  </si>
  <si>
    <t xml:space="preserve">034458/2021-18</t>
  </si>
  <si>
    <t xml:space="preserve">MARCOS ANTONIO COUTO DOS SANTOS</t>
  </si>
  <si>
    <t xml:space="preserve">035850/2021-70</t>
  </si>
  <si>
    <t xml:space="preserve">JOSE JOATAN RODRIGUES JUNIOR</t>
  </si>
  <si>
    <t xml:space="preserve">035960/2021-10</t>
  </si>
  <si>
    <t xml:space="preserve">NILSON DOS SANTOS FERREIRA</t>
  </si>
  <si>
    <t xml:space="preserve">035964/2021-96</t>
  </si>
  <si>
    <t xml:space="preserve">JOSE GERIVALDO DOS SANTOS DUQUE</t>
  </si>
  <si>
    <t xml:space="preserve">036151/2021-91</t>
  </si>
  <si>
    <t xml:space="preserve">THAISE DE JESUS MONTEIRO</t>
  </si>
  <si>
    <t xml:space="preserve">036153/2021-37</t>
  </si>
  <si>
    <t xml:space="preserve">LORENA FEITOZA ARAGÃO DOMINGOS</t>
  </si>
  <si>
    <t xml:space="preserve">036492/2021-02</t>
  </si>
  <si>
    <t xml:space="preserve">ROMUALDO SANTOS SILVA JUNIOR</t>
  </si>
  <si>
    <t xml:space="preserve">036586/2021-83</t>
  </si>
  <si>
    <t xml:space="preserve">036152/2021-64</t>
  </si>
  <si>
    <t xml:space="preserve">037993/2021-21</t>
  </si>
  <si>
    <t xml:space="preserve">PCDP 0051/21</t>
  </si>
  <si>
    <t xml:space="preserve">YURIMILER LEYET RUIZ</t>
  </si>
  <si>
    <t xml:space="preserve">Passagens: R$1.578,97 </t>
  </si>
  <si>
    <t xml:space="preserve">PCDP 0054/21</t>
  </si>
  <si>
    <t xml:space="preserve">JOSE ANGLADA RIVERA</t>
  </si>
  <si>
    <t xml:space="preserve">Passagens: 1.442,97 / AD: R$95,00</t>
  </si>
  <si>
    <t xml:space="preserve">038168/2021-49</t>
  </si>
  <si>
    <t xml:space="preserve">038173/2021-11</t>
  </si>
  <si>
    <t xml:space="preserve">KEILA ASSUNÇÃO SANTOS BARBOSA</t>
  </si>
  <si>
    <t xml:space="preserve">038175/2021-54</t>
  </si>
  <si>
    <t xml:space="preserve">MARIA JUSSARA MATOS NASCIMENTO</t>
  </si>
  <si>
    <t xml:space="preserve">038177/2021-97</t>
  </si>
  <si>
    <t xml:space="preserve">RAFAEL MARLIUS DOS SANTOS</t>
  </si>
  <si>
    <t xml:space="preserve">038178/2021-70</t>
  </si>
  <si>
    <t xml:space="preserve">037202/2021-38</t>
  </si>
  <si>
    <t xml:space="preserve">037317/2021-37</t>
  </si>
  <si>
    <t xml:space="preserve">ANDERSON MANOEL BEZERRA DA SILVA</t>
  </si>
  <si>
    <t xml:space="preserve">037371/2021-34</t>
  </si>
  <si>
    <t xml:space="preserve">VALDYSTER SHIRLEY SANTOS DUARTE</t>
  </si>
  <si>
    <t xml:space="preserve">037384/2021-71</t>
  </si>
  <si>
    <t xml:space="preserve">NELSON ORLANDO MORENO SALAZAR</t>
  </si>
  <si>
    <t xml:space="preserve">040553/2021-62</t>
  </si>
  <si>
    <t xml:space="preserve">040555/2021-08</t>
  </si>
  <si>
    <t xml:space="preserve">DOUGLAS FERREIRA DE ALBURQUEQUER</t>
  </si>
  <si>
    <t xml:space="preserve">042148/2021-65</t>
  </si>
  <si>
    <t xml:space="preserve">MARIO ERNESTO GIROLDO VALERIO</t>
  </si>
  <si>
    <t xml:space="preserve">042402/2021-94</t>
  </si>
  <si>
    <t xml:space="preserve">042404/2021-40</t>
  </si>
  <si>
    <t xml:space="preserve">042677/2021-41</t>
  </si>
  <si>
    <t xml:space="preserve">RAFAEL MARLLUS DOS SANTOS</t>
  </si>
  <si>
    <t xml:space="preserve">043332/2021-10</t>
  </si>
  <si>
    <t xml:space="preserve">043360/2021-30</t>
  </si>
  <si>
    <t xml:space="preserve">WELLISSON SANTOS SILVEIRA</t>
  </si>
  <si>
    <t xml:space="preserve">043475/2021-29</t>
  </si>
  <si>
    <t xml:space="preserve">046762/2021-35</t>
  </si>
  <si>
    <t xml:space="preserve">046763/2021-08</t>
  </si>
  <si>
    <t xml:space="preserve">MARCOS VINICIUS DOS SANTOS REZENDE</t>
  </si>
  <si>
    <t xml:space="preserve">030897/2021-38</t>
  </si>
  <si>
    <t xml:space="preserve">MARIA DE LOURDES DA SILVA ROSA</t>
  </si>
  <si>
    <t xml:space="preserve">030904/2021-43</t>
  </si>
  <si>
    <t xml:space="preserve">HERBET CONCEIÇÃO</t>
  </si>
  <si>
    <t xml:space="preserve">031034/2021-25</t>
  </si>
  <si>
    <t xml:space="preserve">ANA CLAUDIA DA SILVA ANDRADE</t>
  </si>
  <si>
    <t xml:space="preserve">031232/2021-14</t>
  </si>
  <si>
    <t xml:space="preserve">031233/2021-84</t>
  </si>
  <si>
    <t xml:space="preserve">LUIZ ALBERTO VEDANA</t>
  </si>
  <si>
    <t xml:space="preserve">031234/2021-57</t>
  </si>
  <si>
    <t xml:space="preserve">031383/2021-11</t>
  </si>
  <si>
    <t xml:space="preserve">TAIS KALIL RODRIGUES</t>
  </si>
  <si>
    <t xml:space="preserve">046768/2021-67</t>
  </si>
  <si>
    <t xml:space="preserve">HERBET CONCEICAO</t>
  </si>
  <si>
    <t xml:space="preserve">046769/2021-40</t>
  </si>
  <si>
    <t xml:space="preserve">Geografia</t>
  </si>
  <si>
    <t xml:space="preserve">51,144.00</t>
  </si>
  <si>
    <t xml:space="preserve">030984/2021-17</t>
  </si>
  <si>
    <t xml:space="preserve">SONIA DE SOUZA MENDONÇA MENEZES</t>
  </si>
  <si>
    <t xml:space="preserve">030998/2021-27</t>
  </si>
  <si>
    <t xml:space="preserve">ANA ROCHA DOS SANTOS</t>
  </si>
  <si>
    <t xml:space="preserve">031390/2021-16</t>
  </si>
  <si>
    <t xml:space="preserve">GREIZIENE ARAUJO QUEIROZ</t>
  </si>
  <si>
    <t xml:space="preserve">031397/2021-21</t>
  </si>
  <si>
    <t xml:space="preserve">DEBORA  PAULA DE ANDRADE OLIVEIRA</t>
  </si>
  <si>
    <t xml:space="preserve">031399/2021-54</t>
  </si>
  <si>
    <t xml:space="preserve">LETICIA MENEZES SANTOS</t>
  </si>
  <si>
    <t xml:space="preserve">031401/2021-10</t>
  </si>
  <si>
    <t xml:space="preserve">LUCAS FEITOSA DOS SANTOS</t>
  </si>
  <si>
    <t xml:space="preserve">031402/2021-80</t>
  </si>
  <si>
    <t xml:space="preserve">JUNIOR ANDRADE MENEZES</t>
  </si>
  <si>
    <t xml:space="preserve">034216/2021-53</t>
  </si>
  <si>
    <t xml:space="preserve">JOSIENE FERREIRA DOS SANTOS</t>
  </si>
  <si>
    <t xml:space="preserve">034217/2021-26</t>
  </si>
  <si>
    <t xml:space="preserve">SHEYLLA PATRICIA GOMES DO NASCIMENTO</t>
  </si>
  <si>
    <t xml:space="preserve">034218/2021-96</t>
  </si>
  <si>
    <t xml:space="preserve">EDILSA OLIVEIRA DOS SANTOS</t>
  </si>
  <si>
    <t xml:space="preserve">034219/2021-69</t>
  </si>
  <si>
    <t xml:space="preserve">CARLA ALESSANDRA MELO DE FREITAS BASTOS</t>
  </si>
  <si>
    <t xml:space="preserve">034222/2021-85</t>
  </si>
  <si>
    <t xml:space="preserve">JEAN DA SILVA SANTOS</t>
  </si>
  <si>
    <t xml:space="preserve">034615/2021-47</t>
  </si>
  <si>
    <t xml:space="preserve">ROSEMERI MELO E SOUZA</t>
  </si>
  <si>
    <t xml:space="preserve">034805/2021-58</t>
  </si>
  <si>
    <t xml:space="preserve">DANIELE LUCIAN SANTOS</t>
  </si>
  <si>
    <t xml:space="preserve">035733/2021-28</t>
  </si>
  <si>
    <t xml:space="preserve">NEISE MARE DE SOUZA  ALVES</t>
  </si>
  <si>
    <t xml:space="preserve">035742/2021-76</t>
  </si>
  <si>
    <t xml:space="preserve">ERALDO DA SILVA RAMOS FILHO</t>
  </si>
  <si>
    <t xml:space="preserve">035859/2021-21</t>
  </si>
  <si>
    <t xml:space="preserve">JOSE ELOIZIO DA COSTA</t>
  </si>
  <si>
    <t xml:space="preserve">035878/2021-90</t>
  </si>
  <si>
    <t xml:space="preserve">ANDREIA REIS FONTES</t>
  </si>
  <si>
    <t xml:space="preserve">035885/2021-95</t>
  </si>
  <si>
    <t xml:space="preserve">ELAYNE CRISTINA MENEZES SILVA</t>
  </si>
  <si>
    <t xml:space="preserve">035894/2021-46</t>
  </si>
  <si>
    <t xml:space="preserve">WANUBYA MARIA MENEZES DA SILVA</t>
  </si>
  <si>
    <t xml:space="preserve">035904/2021-67</t>
  </si>
  <si>
    <t xml:space="preserve">JOYSE KELLY DE JESUS SANTOS</t>
  </si>
  <si>
    <t xml:space="preserve">035943/2021-81</t>
  </si>
  <si>
    <t xml:space="preserve">CHRISTIANE SENHORINHA SOARES CAMPOS</t>
  </si>
  <si>
    <t xml:space="preserve">035948/2021-43</t>
  </si>
  <si>
    <t xml:space="preserve">FABIANA DOS SANTOS PINHEIRO</t>
  </si>
  <si>
    <t xml:space="preserve">035952/2021-32</t>
  </si>
  <si>
    <t xml:space="preserve">MARA IRIS BARRETO LIMA</t>
  </si>
  <si>
    <t xml:space="preserve">037622/2021-47</t>
  </si>
  <si>
    <t xml:space="preserve">ANDRÉ LUÍS CARDOSO SANTOS</t>
  </si>
  <si>
    <t xml:space="preserve">039096/2021-19</t>
  </si>
  <si>
    <t xml:space="preserve">MARIA AUGUSTA MUNDIM VARGAS</t>
  </si>
  <si>
    <t xml:space="preserve">PCDP 0078/21</t>
  </si>
  <si>
    <t xml:space="preserve">FABIANA DE SOUZA FREDRIGO</t>
  </si>
  <si>
    <t xml:space="preserve">Passagens: R$1693,77 [recurso empenhado]</t>
  </si>
  <si>
    <t xml:space="preserve">032369/2021-64</t>
  </si>
  <si>
    <t xml:space="preserve">ANA ANGELA FARIAS GOMES</t>
  </si>
  <si>
    <t xml:space="preserve">032371/2021-10</t>
  </si>
  <si>
    <t xml:space="preserve">032374/2021-26</t>
  </si>
  <si>
    <t xml:space="preserve">HAMILCAR SILVEIRA DANTAS</t>
  </si>
  <si>
    <t xml:space="preserve">032377/2021-42</t>
  </si>
  <si>
    <t xml:space="preserve">CARLOS EDUARDO JAPIASSU DE QUEIROZ</t>
  </si>
  <si>
    <t xml:space="preserve">032381/2021-31</t>
  </si>
  <si>
    <t xml:space="preserve">CLADIENE SANTOS</t>
  </si>
  <si>
    <t xml:space="preserve">032383/2021-74</t>
  </si>
  <si>
    <t xml:space="preserve">MARIA BEATRIZ COLUCCI</t>
  </si>
  <si>
    <t xml:space="preserve">032384/2021-47</t>
  </si>
  <si>
    <t xml:space="preserve">MARCOS RIBEIRO DE MELO</t>
  </si>
  <si>
    <t xml:space="preserve">032385/2021-20</t>
  </si>
  <si>
    <t xml:space="preserve">FERNANDO DE MENDONÇA</t>
  </si>
  <si>
    <t xml:space="preserve">032388/2021-36</t>
  </si>
  <si>
    <t xml:space="preserve">RENATO IZIDORO DA SILVA</t>
  </si>
  <si>
    <t xml:space="preserve">031496/2021-64</t>
  </si>
  <si>
    <t xml:space="preserve">VALTER CESAR PINHEIRO</t>
  </si>
  <si>
    <t xml:space="preserve">032845/2021-16</t>
  </si>
  <si>
    <t xml:space="preserve">ALEXANDRE DE MELO ANDRADE</t>
  </si>
  <si>
    <t xml:space="preserve">033075/2021-14</t>
  </si>
  <si>
    <t xml:space="preserve">RAQUEL MEISTER FERITAG</t>
  </si>
  <si>
    <t xml:space="preserve">033078/2021-80</t>
  </si>
  <si>
    <t xml:space="preserve">ISABEL CRISTINA MICHELAN DE AZEVEDO</t>
  </si>
  <si>
    <t xml:space="preserve">034477/2021-87</t>
  </si>
  <si>
    <t xml:space="preserve">DORIS CRISTINA VICENTE DA SILVA MATOS</t>
  </si>
  <si>
    <t xml:space="preserve">034636/2021-62</t>
  </si>
  <si>
    <t xml:space="preserve">SANDRO MARCIO DRUMOND ALVES MARENGO</t>
  </si>
  <si>
    <t xml:space="preserve">035542/2021-44</t>
  </si>
  <si>
    <t xml:space="preserve">FERNANDO MENDONÇA</t>
  </si>
  <si>
    <t xml:space="preserve">035852/2021-59</t>
  </si>
  <si>
    <t xml:space="preserve">035856/2021-05</t>
  </si>
  <si>
    <t xml:space="preserve">VANDERLEI JOSE ZACCHI</t>
  </si>
  <si>
    <t xml:space="preserve">035891/2021-30</t>
  </si>
  <si>
    <t xml:space="preserve">RICARDO NASCIMENTO ABREU</t>
  </si>
  <si>
    <t xml:space="preserve">035991/2021-46</t>
  </si>
  <si>
    <t xml:space="preserve">MARIA LEONIA GARCIA COSTA CARVALHO</t>
  </si>
  <si>
    <t xml:space="preserve">035993/2021-89</t>
  </si>
  <si>
    <t xml:space="preserve">ANA MARIA LEAL CARDOSO</t>
  </si>
  <si>
    <t xml:space="preserve">036070/2021-47</t>
  </si>
  <si>
    <t xml:space="preserve">CARLOS MAGNO SANTOS GOMES</t>
  </si>
  <si>
    <t xml:space="preserve">036072/2021-90</t>
  </si>
  <si>
    <t xml:space="preserve">CHRITINA BIELINSKI RAMALHO</t>
  </si>
  <si>
    <t xml:space="preserve">036208/2021-07</t>
  </si>
  <si>
    <t xml:space="preserve">ADRIA DOS SANTOS GOMES</t>
  </si>
  <si>
    <t xml:space="preserve">036210/2021-50</t>
  </si>
  <si>
    <t xml:space="preserve">036211/2021-23</t>
  </si>
  <si>
    <t xml:space="preserve">GABRIELA RODRIGUES BOTELHO</t>
  </si>
  <si>
    <t xml:space="preserve">036213/2021-66</t>
  </si>
  <si>
    <t xml:space="preserve">036218/2021-28</t>
  </si>
  <si>
    <t xml:space="preserve">JOAO PAULO SANTOS SILVA</t>
  </si>
  <si>
    <t xml:space="preserve">036220/2021-71</t>
  </si>
  <si>
    <t xml:space="preserve">JOSE MANOEL SIQUEIRA D ASILVA</t>
  </si>
  <si>
    <t xml:space="preserve">036223/2021-87</t>
  </si>
  <si>
    <t xml:space="preserve">VANESCA CARVALHO LEAL</t>
  </si>
  <si>
    <t xml:space="preserve">036224/2021-60</t>
  </si>
  <si>
    <t xml:space="preserve">VICTOR RENE ANDRADE SOUZA</t>
  </si>
  <si>
    <t xml:space="preserve">036227/2021-76</t>
  </si>
  <si>
    <t xml:space="preserve">036228/2021-49</t>
  </si>
  <si>
    <t xml:space="preserve">036215/2021-12</t>
  </si>
  <si>
    <t xml:space="preserve">036221/2021-44</t>
  </si>
  <si>
    <t xml:space="preserve">JOSE MANOEL SIQUEIRA DA SILVA</t>
  </si>
  <si>
    <t xml:space="preserve">037046/2021-79</t>
  </si>
  <si>
    <t xml:space="preserve">037405/2021-86</t>
  </si>
  <si>
    <t xml:space="preserve">IGOR GONÇALVES MIRANDA</t>
  </si>
  <si>
    <t xml:space="preserve">037407/2021-32</t>
  </si>
  <si>
    <t xml:space="preserve">LUÍS MATHEUS BRITO MENESES </t>
  </si>
  <si>
    <t xml:space="preserve">037408/2021-05</t>
  </si>
  <si>
    <t xml:space="preserve">LUÍS MATHEUS BRITO MENESES</t>
  </si>
  <si>
    <t xml:space="preserve">037411/2021-21</t>
  </si>
  <si>
    <t xml:space="preserve">TATIANNE SANTOS DANTAS </t>
  </si>
  <si>
    <t xml:space="preserve">037412/2021-91</t>
  </si>
  <si>
    <t xml:space="preserve">037413/2021-64</t>
  </si>
  <si>
    <t xml:space="preserve">YANN DIAS DA SILVA MAIA</t>
  </si>
  <si>
    <t xml:space="preserve">037415/2021-10</t>
  </si>
  <si>
    <t xml:space="preserve">041532/2021-13</t>
  </si>
  <si>
    <t xml:space="preserve">DANILLO DA CONCEIÇÃO PEREIRA SILVA</t>
  </si>
  <si>
    <t xml:space="preserve">029208/2021-51</t>
  </si>
  <si>
    <t xml:space="preserve">JEVERSON SILVA SANTOS</t>
  </si>
  <si>
    <t xml:space="preserve">029211/2021-67</t>
  </si>
  <si>
    <t xml:space="preserve">GERONIMO CARVALHO OLIVEIRA</t>
  </si>
  <si>
    <t xml:space="preserve">029229/2021-66</t>
  </si>
  <si>
    <t xml:space="preserve">TIAGO DE JESUS CRUZ DA SILVA</t>
  </si>
  <si>
    <t xml:space="preserve">029881/2021-19</t>
  </si>
  <si>
    <t xml:space="preserve">JESSICA MAYARA DE JESUS SOUZA</t>
  </si>
  <si>
    <t xml:space="preserve">033015/2021-82</t>
  </si>
  <si>
    <t xml:space="preserve">VIRGINIA SANTOS DE JESUS</t>
  </si>
  <si>
    <t xml:space="preserve">PCDP 0069/21</t>
  </si>
  <si>
    <t xml:space="preserve">MAKSON SALES SANTOS</t>
  </si>
  <si>
    <t xml:space="preserve">Passagens: R$1547,36 [recurso empenhado]</t>
  </si>
  <si>
    <t xml:space="preserve">PCDP 0070/21</t>
  </si>
  <si>
    <t xml:space="preserve">PÊDRA DARICLEA SANTOS ANDRADE</t>
  </si>
  <si>
    <t xml:space="preserve">033354/2021-47</t>
  </si>
  <si>
    <t xml:space="preserve">FLAVIA PARDO SALATA NAHSAN</t>
  </si>
  <si>
    <t xml:space="preserve">033357/2021-63</t>
  </si>
  <si>
    <t xml:space="preserve">WILTON MITSUNARI TAKESHITA</t>
  </si>
  <si>
    <t xml:space="preserve">033359/2021-09</t>
  </si>
  <si>
    <t xml:space="preserve">ANDRE LUIS FARIA E SILVA</t>
  </si>
  <si>
    <t xml:space="preserve">034269/2021-77</t>
  </si>
  <si>
    <t xml:space="preserve">REGIANE CRISTINA DO AMARAL</t>
  </si>
  <si>
    <t xml:space="preserve">037815/2021-74</t>
  </si>
  <si>
    <t xml:space="preserve">EDMUNDO MARQUES DO NASCIMENTO</t>
  </si>
  <si>
    <t xml:space="preserve">037816/2021-47</t>
  </si>
  <si>
    <t xml:space="preserve">RAQUEL SOUZA MARQUES</t>
  </si>
  <si>
    <t xml:space="preserve">037818/2021-90</t>
  </si>
  <si>
    <t xml:space="preserve">RAYLE MONTEIRO ANDRADE</t>
  </si>
  <si>
    <t xml:space="preserve">037829/2021-84</t>
  </si>
  <si>
    <t xml:space="preserve">PAULO RICARDO SAQUETE MARTINS</t>
  </si>
  <si>
    <t xml:space="preserve">038210/2021-79</t>
  </si>
  <si>
    <t xml:space="preserve">LUIZ ALVES DE OLIVEIRA NETO </t>
  </si>
  <si>
    <t xml:space="preserve">040596/2021-65</t>
  </si>
  <si>
    <t xml:space="preserve">040599/2021-81</t>
  </si>
  <si>
    <t xml:space="preserve">FERNANDA SANTOS ARAUJO</t>
  </si>
  <si>
    <t xml:space="preserve">040603/2021-70</t>
  </si>
  <si>
    <t xml:space="preserve">040606/2021-86</t>
  </si>
  <si>
    <t xml:space="preserve">LUIZ CARLOS SANTOS JUNIOR</t>
  </si>
  <si>
    <t xml:space="preserve">Ciência da Propriedade Intelectual</t>
  </si>
  <si>
    <t xml:space="preserve">026258/2021-64</t>
  </si>
  <si>
    <t xml:space="preserve">MARIO JORGE CAMPOS DOS SANTOS</t>
  </si>
  <si>
    <t xml:space="preserve">026259/2021-37</t>
  </si>
  <si>
    <t xml:space="preserve">026260/2021-10</t>
  </si>
  <si>
    <t xml:space="preserve">SUZANA LEITAO RUSSO</t>
  </si>
  <si>
    <t xml:space="preserve">026261/2021-80</t>
  </si>
  <si>
    <t xml:space="preserve">026269/2021-58</t>
  </si>
  <si>
    <t xml:space="preserve">JOAO ANTONIO BELMINO DOS SANTOS</t>
  </si>
  <si>
    <t xml:space="preserve">026273/2021-47</t>
  </si>
  <si>
    <t xml:space="preserve">026334/2021-49</t>
  </si>
  <si>
    <t xml:space="preserve">ROBELLIUS DE BORTOLI</t>
  </si>
  <si>
    <t xml:space="preserve">026335/2021-22</t>
  </si>
  <si>
    <t xml:space="preserve">026348/2021-59</t>
  </si>
  <si>
    <t xml:space="preserve">CRISTIANE TONIOLO DIAS</t>
  </si>
  <si>
    <t xml:space="preserve">026376/2021-79</t>
  </si>
  <si>
    <t xml:space="preserve">026379/2021-95</t>
  </si>
  <si>
    <t xml:space="preserve">026378/2021-25</t>
  </si>
  <si>
    <t xml:space="preserve">026381/2021-41</t>
  </si>
  <si>
    <t xml:space="preserve">026520/2021-71</t>
  </si>
  <si>
    <t xml:space="preserve">IRACEMA MACHADO DE ARAGAO</t>
  </si>
  <si>
    <t xml:space="preserve">027766/2021-88</t>
  </si>
  <si>
    <t xml:space="preserve">027767/2021-61</t>
  </si>
  <si>
    <t xml:space="preserve">029273/2021-42</t>
  </si>
  <si>
    <t xml:space="preserve">DANIEL PEREIRA DA  SILVA</t>
  </si>
  <si>
    <t xml:space="preserve">031934/2021-72</t>
  </si>
  <si>
    <t xml:space="preserve">033596/2021-12</t>
  </si>
  <si>
    <t xml:space="preserve">RENATA SILVA MANN</t>
  </si>
  <si>
    <t xml:space="preserve">034014/2021-75</t>
  </si>
  <si>
    <t xml:space="preserve">ANA KARLA DE SOUZA ABUD</t>
  </si>
  <si>
    <t xml:space="preserve">034015/2021-48</t>
  </si>
  <si>
    <t xml:space="preserve">034412/2021-96</t>
  </si>
  <si>
    <t xml:space="preserve">FRANCISCO SANDRO RODRIGUES HOLANDA</t>
  </si>
  <si>
    <t xml:space="preserve">034413/2021-69</t>
  </si>
  <si>
    <t xml:space="preserve">037730/2021-41</t>
  </si>
  <si>
    <t xml:space="preserve">038193/2021-53</t>
  </si>
  <si>
    <t xml:space="preserve">040267/2021-24</t>
  </si>
  <si>
    <t xml:space="preserve">PPGPSI</t>
  </si>
  <si>
    <t xml:space="preserve">Psicologia Social</t>
  </si>
  <si>
    <t xml:space="preserve">026007/2021-51</t>
  </si>
  <si>
    <t xml:space="preserve">ANDRE FARO SANTOS</t>
  </si>
  <si>
    <t xml:space="preserve">025996/2021-57</t>
  </si>
  <si>
    <t xml:space="preserve">RAQUEL MEISTER KO FREITAG</t>
  </si>
  <si>
    <t xml:space="preserve">027588/2021-44</t>
  </si>
  <si>
    <t xml:space="preserve">MARCOS EUGENIO OLIVEIRA LIMA</t>
  </si>
  <si>
    <t xml:space="preserve">027590/2021-87</t>
  </si>
  <si>
    <t xml:space="preserve">DALILA XAVIER DE FRANCA</t>
  </si>
  <si>
    <t xml:space="preserve">028329/2021-19</t>
  </si>
  <si>
    <t xml:space="preserve">ELDER CERQUEIRA SANTOS</t>
  </si>
  <si>
    <t xml:space="preserve">029222/2021-61</t>
  </si>
  <si>
    <t xml:space="preserve">EDUARDO LEAL CUNHA</t>
  </si>
  <si>
    <t xml:space="preserve">030221/202154</t>
  </si>
  <si>
    <t xml:space="preserve">ROGERIO DA SILVA PAES HENRIQUES</t>
  </si>
  <si>
    <t xml:space="preserve">031213/2021-42</t>
  </si>
  <si>
    <t xml:space="preserve">MICHELE DE FREITAS FARIA DE VASCONCELOS</t>
  </si>
  <si>
    <t xml:space="preserve">033055/2021-69</t>
  </si>
  <si>
    <t xml:space="preserve">DANIEL MENEZES COELHO</t>
  </si>
  <si>
    <t xml:space="preserve">033276/2021-19</t>
  </si>
  <si>
    <t xml:space="preserve">JOILSON PEREIRA DA SILVA</t>
  </si>
  <si>
    <t xml:space="preserve">028392/2021-64</t>
  </si>
  <si>
    <t xml:space="preserve">ALBERTO WISNIEWSKI JUNIOR</t>
  </si>
  <si>
    <t xml:space="preserve">028399/2021-69</t>
  </si>
  <si>
    <t xml:space="preserve">028401/2021-15</t>
  </si>
  <si>
    <t xml:space="preserve">028404/2021-31</t>
  </si>
  <si>
    <t xml:space="preserve">LUCIANE PIMENTA CRUZ ROMAO</t>
  </si>
  <si>
    <t xml:space="preserve">028406/2021-74</t>
  </si>
  <si>
    <t xml:space="preserve">NIVAN BEZERRA DA COSTA JUNIOR</t>
  </si>
  <si>
    <t xml:space="preserve">028410/2021-63</t>
  </si>
  <si>
    <t xml:space="preserve">028414/2021-52</t>
  </si>
  <si>
    <t xml:space="preserve">RICARDO OLIVEIRA FREIRE</t>
  </si>
  <si>
    <t xml:space="preserve">028415/2021-25</t>
  </si>
  <si>
    <t xml:space="preserve">028815/2021-89</t>
  </si>
  <si>
    <t xml:space="preserve">ELIANA MIDORI SUSSUCHI</t>
  </si>
  <si>
    <t xml:space="preserve">028817/2021-35</t>
  </si>
  <si>
    <t xml:space="preserve">028819/2021-78</t>
  </si>
  <si>
    <t xml:space="preserve">028820/2021-51</t>
  </si>
  <si>
    <t xml:space="preserve">028821/2021-24</t>
  </si>
  <si>
    <t xml:space="preserve">028822/2021-94</t>
  </si>
  <si>
    <t xml:space="preserve">ANTONIA REGINA DOS SANTOSGOIS</t>
  </si>
  <si>
    <t xml:space="preserve">028965/2021-16</t>
  </si>
  <si>
    <t xml:space="preserve">VALERIA REGINA DE SOUZA MORAES</t>
  </si>
  <si>
    <t xml:space="preserve">032080/2021-10</t>
  </si>
  <si>
    <t xml:space="preserve">031527/2021-03</t>
  </si>
  <si>
    <t xml:space="preserve">031749/2021-23</t>
  </si>
  <si>
    <t xml:space="preserve">MARCELO DA ROSA ALEXANDRE</t>
  </si>
  <si>
    <t xml:space="preserve">031767/2021-22</t>
  </si>
  <si>
    <t xml:space="preserve">033441/2021-26</t>
  </si>
  <si>
    <t xml:space="preserve">ANE KAROLINE SILVA ANDRADE</t>
  </si>
  <si>
    <t xml:space="preserve">033446/2021-85</t>
  </si>
  <si>
    <t xml:space="preserve">CAMILA CRUZ LIMA</t>
  </si>
  <si>
    <t xml:space="preserve">033447/2021-58</t>
  </si>
  <si>
    <t xml:space="preserve">WANDSON DE SANTOS DE ALMEIDA</t>
  </si>
  <si>
    <t xml:space="preserve">033449/2021-04</t>
  </si>
  <si>
    <t xml:space="preserve">RENATA CRISITNA LIATKOSKI</t>
  </si>
  <si>
    <t xml:space="preserve">033450/2021-74</t>
  </si>
  <si>
    <t xml:space="preserve">LISIANE DOS SANTOS FREITAS</t>
  </si>
  <si>
    <t xml:space="preserve">033452/2021-20</t>
  </si>
  <si>
    <t xml:space="preserve">034223/2021-58</t>
  </si>
  <si>
    <t xml:space="preserve">034224/2021-31</t>
  </si>
  <si>
    <t xml:space="preserve">034225/2021-04</t>
  </si>
  <si>
    <t xml:space="preserve">034797/2021-80</t>
  </si>
  <si>
    <t xml:space="preserve">FELIPE GABRIEL HENRIQUE JULIAO</t>
  </si>
  <si>
    <t xml:space="preserve">034799/2021-26</t>
  </si>
  <si>
    <t xml:space="preserve">034800/2021-96</t>
  </si>
  <si>
    <t xml:space="preserve">ANNE MICHELLE GARRIDO PEDROSA DE SOUZA</t>
  </si>
  <si>
    <t xml:space="preserve">034801/2021-69</t>
  </si>
  <si>
    <t xml:space="preserve">035402/2021-41</t>
  </si>
  <si>
    <t xml:space="preserve">035403/2021-14</t>
  </si>
  <si>
    <t xml:space="preserve">034796/2021-10</t>
  </si>
  <si>
    <t xml:space="preserve">035760/2021-75</t>
  </si>
  <si>
    <t xml:space="preserve">046802/2021-22</t>
  </si>
  <si>
    <t xml:space="preserve">046806/2021-11</t>
  </si>
  <si>
    <t xml:space="preserve">046811/2021-70</t>
  </si>
  <si>
    <t xml:space="preserve">033353/2021-74</t>
  </si>
  <si>
    <t xml:space="preserve">MARCUS AURELIO SOARES CRUZ</t>
  </si>
  <si>
    <t xml:space="preserve">033346/2021-69</t>
  </si>
  <si>
    <t xml:space="preserve">KETYLEN VIEIRA SANTOS</t>
  </si>
  <si>
    <t xml:space="preserve">033356/2021-90</t>
  </si>
  <si>
    <t xml:space="preserve">JOEL MARQUES DA SILVA</t>
  </si>
  <si>
    <t xml:space="preserve">033363/2021-95</t>
  </si>
  <si>
    <t xml:space="preserve">ANDRE QUINTAO DE ALMEIDA</t>
  </si>
  <si>
    <t xml:space="preserve">033455/2021-36</t>
  </si>
  <si>
    <t xml:space="preserve">INAJA FRANCISCO DE SOUZA</t>
  </si>
  <si>
    <t xml:space="preserve">033521/2021-97</t>
  </si>
  <si>
    <t xml:space="preserve">ERICA ALVES DE OLIVEIRA SANTOS</t>
  </si>
  <si>
    <t xml:space="preserve">034044/2021-41</t>
  </si>
  <si>
    <t xml:space="preserve">MARIA ISIDORA SILVA GONZAGA</t>
  </si>
  <si>
    <t xml:space="preserve">034060/2021-94</t>
  </si>
  <si>
    <t xml:space="preserve">038174/2021-81</t>
  </si>
  <si>
    <t xml:space="preserve">040207/2021-92</t>
  </si>
  <si>
    <t xml:space="preserve">038318/2021-73
</t>
  </si>
  <si>
    <t xml:space="preserve">GABRIELLE PEREIRA DOS SANTOS</t>
  </si>
  <si>
    <t xml:space="preserve">038319/2021-46</t>
  </si>
  <si>
    <t xml:space="preserve">JULIANE BARBOSA TAVARES</t>
  </si>
  <si>
    <t xml:space="preserve">039340/2021-27</t>
  </si>
  <si>
    <t xml:space="preserve">NELMIRES FERREIRA DA SILVA</t>
  </si>
  <si>
    <t xml:space="preserve">039342/2021-70</t>
  </si>
  <si>
    <t xml:space="preserve">039344/2021-16</t>
  </si>
  <si>
    <t xml:space="preserve">039625/2021-92</t>
  </si>
  <si>
    <t xml:space="preserve">VERA NUBIA SANTOS</t>
  </si>
  <si>
    <t xml:space="preserve">039626/2021-65</t>
  </si>
  <si>
    <t xml:space="preserve">042568/2021-74</t>
  </si>
  <si>
    <t xml:space="preserve">MARIA DA CONCEICAO VASCONCELOS GONCALVES </t>
  </si>
  <si>
    <t xml:space="preserve">042571/2021-90</t>
  </si>
  <si>
    <t xml:space="preserve">042572/2021-63</t>
  </si>
  <si>
    <t xml:space="preserve">VICTORIA HELLEN FEITOZA LUZ</t>
  </si>
  <si>
    <t xml:space="preserve">043404/2021-06</t>
  </si>
  <si>
    <t xml:space="preserve">CAROLINA SAMPAIO DE SA OLIVEIRA</t>
  </si>
  <si>
    <t xml:space="preserve">043405/2021-76</t>
  </si>
  <si>
    <t xml:space="preserve">043408/2021-92</t>
  </si>
  <si>
    <t xml:space="preserve">044595/2021-53</t>
  </si>
  <si>
    <t xml:space="preserve">JOSIANE SOARES SANTOS</t>
  </si>
  <si>
    <t xml:space="preserve">044597/2021-96</t>
  </si>
  <si>
    <t xml:space="preserve">NAILSA MARIA SOUZA ARAUJO</t>
  </si>
  <si>
    <t xml:space="preserve">044601/2021-85</t>
  </si>
  <si>
    <t xml:space="preserve">PAULO ROBERTO FELIX DOS SANTOS</t>
  </si>
  <si>
    <t xml:space="preserve">044603/2021-31</t>
  </si>
  <si>
    <t xml:space="preserve">TEREZA CRISTINA SANTOS MARTINS</t>
  </si>
  <si>
    <t xml:space="preserve">044606/2021-47</t>
  </si>
  <si>
    <t xml:space="preserve">CARLA ALESSANDRA DA SILVA NUNES</t>
  </si>
  <si>
    <t xml:space="preserve">044656/2021-55</t>
  </si>
  <si>
    <t xml:space="preserve">031814/2021-14</t>
  </si>
  <si>
    <t xml:space="preserve">JOAO VICTOR PINTO SANTANA</t>
  </si>
  <si>
    <t xml:space="preserve">031816/2021-57</t>
  </si>
  <si>
    <t xml:space="preserve">KAROLINE SANTANA COSTA</t>
  </si>
  <si>
    <t xml:space="preserve">031875/2021-16</t>
  </si>
  <si>
    <t xml:space="preserve">ROSINADJA BATISTA DOS SANTOS</t>
  </si>
  <si>
    <t xml:space="preserve">031975/2021-32</t>
  </si>
  <si>
    <t xml:space="preserve">IVAN FONTES BARBOSA</t>
  </si>
  <si>
    <t xml:space="preserve">031978/2021-48</t>
  </si>
  <si>
    <t xml:space="preserve">MARCELO ALARIO ENNES</t>
  </si>
  <si>
    <t xml:space="preserve">031980/2021-91</t>
  </si>
  <si>
    <t xml:space="preserve">031981/2021-64</t>
  </si>
  <si>
    <t xml:space="preserve">031984/2021-26</t>
  </si>
  <si>
    <t xml:space="preserve">MARINA DE SOUZA SARTORE</t>
  </si>
  <si>
    <t xml:space="preserve">031986/2021-26</t>
  </si>
  <si>
    <t xml:space="preserve">031989/2021-42</t>
  </si>
  <si>
    <t xml:space="preserve">ROGERIO PROENÇA DE SOUZA LEITE</t>
  </si>
  <si>
    <t xml:space="preserve">031991/2021-85</t>
  </si>
  <si>
    <t xml:space="preserve">VILMA SOARES DE LIMA BARBOSA</t>
  </si>
  <si>
    <t xml:space="preserve">032422/2021-88</t>
  </si>
  <si>
    <t xml:space="preserve">036497/2021-61</t>
  </si>
  <si>
    <t xml:space="preserve">PETRONIO JOSE DOMINGUES</t>
  </si>
  <si>
    <t xml:space="preserve">039052/2021-43</t>
  </si>
  <si>
    <t xml:space="preserve">ROGERIO PROENCA DE SOUSA LEITE</t>
  </si>
  <si>
    <t xml:space="preserve">039123/2021-66</t>
  </si>
  <si>
    <t xml:space="preserve">CRISTIANO RICARDO DE AZEVEDO PACHECO</t>
  </si>
  <si>
    <t xml:space="preserve">039124/2021-39
</t>
  </si>
  <si>
    <t xml:space="preserve">039125/2021-12</t>
  </si>
  <si>
    <t xml:space="preserve">039128/2021-28</t>
  </si>
  <si>
    <t xml:space="preserve">MARCO AURELIO DIAS DE SOUZA</t>
  </si>
  <si>
    <t xml:space="preserve">039131/2021-44</t>
  </si>
  <si>
    <t xml:space="preserve">039133/2021-87</t>
  </si>
  <si>
    <t xml:space="preserve">039134/2021-60</t>
  </si>
  <si>
    <t xml:space="preserve">039135/2021-33</t>
  </si>
  <si>
    <t xml:space="preserve">040902/2021-48</t>
  </si>
  <si>
    <t xml:space="preserve">040908/2021-80</t>
  </si>
  <si>
    <t xml:space="preserve">040909/2021-53</t>
  </si>
  <si>
    <t xml:space="preserve">040910/2021-26</t>
  </si>
  <si>
    <t xml:space="preserve">FERNANDA RIOS PETRARCA</t>
  </si>
  <si>
    <t xml:space="preserve">040911/2021-96</t>
  </si>
  <si>
    <t xml:space="preserve">040915/2021-85</t>
  </si>
  <si>
    <t xml:space="preserve">040916/2021-58</t>
  </si>
  <si>
    <t xml:space="preserve">040918/2021-04</t>
  </si>
  <si>
    <t xml:space="preserve">040920/2021-47</t>
  </si>
  <si>
    <t xml:space="preserve">RODRIGO OLIVEIRA BONFIM</t>
  </si>
  <si>
    <t xml:space="preserve">040925/2021-09</t>
  </si>
  <si>
    <t xml:space="preserve">RAIANE DE JESUS SANTOS</t>
  </si>
  <si>
    <t xml:space="preserve">041157/2021-50</t>
  </si>
  <si>
    <t xml:space="preserve">041804/2021-41</t>
  </si>
  <si>
    <t xml:space="preserve">041809/2021-03</t>
  </si>
  <si>
    <t xml:space="preserve">046995/2021-49</t>
  </si>
  <si>
    <t xml:space="preserve">046948/2021-57</t>
  </si>
  <si>
    <t xml:space="preserve">046931/2021-31
</t>
  </si>
  <si>
    <t xml:space="preserve">integrado em Zootecnia</t>
  </si>
  <si>
    <t xml:space="preserve">030436/2021-69</t>
  </si>
  <si>
    <t xml:space="preserve">ANA PAULA DEL VESCO</t>
  </si>
  <si>
    <t xml:space="preserve">030437/2021-42</t>
  </si>
  <si>
    <t xml:space="preserve">BRAULIO MAIA DE LANA SOUSA</t>
  </si>
  <si>
    <t xml:space="preserve">030435/2021-96</t>
  </si>
  <si>
    <t xml:space="preserve">GLADSTON RAFAEL DE ARRUDA SANTOS </t>
  </si>
  <si>
    <t xml:space="preserve">046804/2021-65</t>
  </si>
  <si>
    <t xml:space="preserve">GLADSTON RAFAEL DE ARRUDA SANTOS</t>
  </si>
  <si>
    <t xml:space="preserve">DISTRIBUIÇÃO DE RECURSOS: PROAP / PROPG 2015</t>
  </si>
  <si>
    <t xml:space="preserve">PROAP 2015</t>
  </si>
  <si>
    <t xml:space="preserve">PROPG 2015</t>
  </si>
  <si>
    <t xml:space="preserve">PCD-PG 2015</t>
  </si>
  <si>
    <t xml:space="preserve">PNPD 2015</t>
  </si>
  <si>
    <t xml:space="preserve">SALDO PROAP</t>
  </si>
  <si>
    <t xml:space="preserve">SALDO PROPG</t>
  </si>
  <si>
    <t xml:space="preserve">SALDO        PCD-PG</t>
  </si>
  <si>
    <t xml:space="preserve">SALDO PNPD</t>
  </si>
  <si>
    <t xml:space="preserve">SALDO   TOTAL</t>
  </si>
  <si>
    <t xml:space="preserve">Biotecnologia de Recursos Naturais</t>
  </si>
  <si>
    <t xml:space="preserve">PROBIOTEC</t>
  </si>
  <si>
    <t xml:space="preserve">Biotecnologia (RENORBIO)</t>
  </si>
  <si>
    <t xml:space="preserve">RENORBIO-SE</t>
  </si>
  <si>
    <t xml:space="preserve">Ciências Sociais (Sociologia)</t>
  </si>
  <si>
    <t xml:space="preserve">PROZOOTEC</t>
  </si>
  <si>
    <t xml:space="preserve">Desenvolvimento e Meio Ambiente em Rede</t>
  </si>
  <si>
    <t xml:space="preserve">PRODEMA em REDE</t>
  </si>
  <si>
    <t xml:space="preserve">Convênio</t>
  </si>
  <si>
    <t xml:space="preserve">040884/2021-49
</t>
  </si>
  <si>
    <t xml:space="preserve">MAYARA NASCIMENTO DE OLIVEIRA</t>
  </si>
  <si>
    <t xml:space="preserve">043735/2021-90</t>
  </si>
  <si>
    <t xml:space="preserve">JUSSARA MARIA MORENO JACINTHO</t>
  </si>
  <si>
    <t xml:space="preserve">Profissional em Ciências da Informação</t>
  </si>
  <si>
    <t xml:space="preserve">040494/2021-06</t>
  </si>
  <si>
    <t xml:space="preserve">MARTHA SUZANA CABRAL NUNES</t>
  </si>
  <si>
    <t xml:space="preserve">040503/2021-54</t>
  </si>
  <si>
    <t xml:space="preserve">ALESSANDRA DOS SANTOS ARAUJO</t>
  </si>
  <si>
    <t xml:space="preserve">031428/2021-57</t>
  </si>
  <si>
    <t xml:space="preserve">SHIZIELLE DE OLIVEIRA SHIMADA</t>
  </si>
  <si>
    <t xml:space="preserve">031429/2021-30</t>
  </si>
  <si>
    <t xml:space="preserve">Profissional em Economia</t>
  </si>
  <si>
    <t xml:space="preserve">035903/2021-94</t>
  </si>
  <si>
    <t xml:space="preserve">SERGIO ROBERTO SANTOS DE SANTANA</t>
  </si>
  <si>
    <t xml:space="preserve">035905/2021-40</t>
  </si>
  <si>
    <t xml:space="preserve">035907/2021-83</t>
  </si>
  <si>
    <t xml:space="preserve">036477/2021-19</t>
  </si>
  <si>
    <t xml:space="preserve">VERLANE ARAGÃO SANTOS</t>
  </si>
  <si>
    <t xml:space="preserve">044657/2021-28</t>
  </si>
  <si>
    <t xml:space="preserve">DENISIA ARAUJO DAS CHAGAS</t>
  </si>
  <si>
    <t xml:space="preserve">031521/2021-68</t>
  </si>
  <si>
    <t xml:space="preserve">SIMONE DE CASSIA SILVA</t>
  </si>
  <si>
    <t xml:space="preserve">036053/2021-21</t>
  </si>
  <si>
    <t xml:space="preserve">LYSANDRO PINTO BORGES</t>
  </si>
  <si>
    <t xml:space="preserve">PROFHISTÓRIA</t>
  </si>
  <si>
    <t xml:space="preserve">PROFLETRAS-SCR</t>
  </si>
  <si>
    <t xml:space="preserve">042658/2021-69</t>
  </si>
  <si>
    <t xml:space="preserve">LAURA CAMILA BRAZ DE ALMEIDA</t>
  </si>
  <si>
    <t xml:space="preserve">PROFLETRAS-ITA</t>
  </si>
  <si>
    <t xml:space="preserve">041944/2021-44</t>
  </si>
  <si>
    <t xml:space="preserve">JOSE RICARDO CARVALHO DA SILVA</t>
  </si>
  <si>
    <t xml:space="preserve">Pró-Reitoria de Pós-Graduação e Pesquisa</t>
  </si>
  <si>
    <t xml:space="preserve">PCDP 0055/21</t>
  </si>
  <si>
    <t xml:space="preserve">LUCINDO JOSÉ QUINTANS JUNIOR</t>
  </si>
  <si>
    <t xml:space="preserve">Passagens: R$ 2.188,84</t>
  </si>
  <si>
    <t xml:space="preserve">PCDP 0056/21</t>
  </si>
  <si>
    <t xml:space="preserve">Passagens: R$ 2.188,85 [p/reembolso]</t>
  </si>
  <si>
    <t xml:space="preserve">PCDP 0079/21</t>
  </si>
  <si>
    <t xml:space="preserve">KIYOSHI FERRIRA FUKUTANI</t>
  </si>
  <si>
    <t xml:space="preserve">Passagens: R$ 2.316,26</t>
  </si>
  <si>
    <t xml:space="preserve">040230/2021-53</t>
  </si>
  <si>
    <t xml:space="preserve">040423/2021-80</t>
  </si>
  <si>
    <t xml:space="preserve">RAPHAEL FABRICIO DE SOUZA</t>
  </si>
  <si>
    <t xml:space="preserve">040566/2021-02</t>
  </si>
  <si>
    <t xml:space="preserve"> ALLAN DANTAS DOS SANTOS</t>
  </si>
  <si>
    <t xml:space="preserve">040744/2021-46</t>
  </si>
  <si>
    <t xml:space="preserve">040756/2021-13</t>
  </si>
  <si>
    <t xml:space="preserve">PAULA GOMES RODRIGUES</t>
  </si>
  <si>
    <t xml:space="preserve">040565/2021-29</t>
  </si>
  <si>
    <t xml:space="preserve">CAÍQUE JORDAN NUNES RIBEIRO</t>
  </si>
  <si>
    <t xml:space="preserve">041955/2021-38</t>
  </si>
  <si>
    <t xml:space="preserve">WALDECY LUCCA JUNIOR</t>
  </si>
  <si>
    <t xml:space="preserve">042073/2021-53</t>
  </si>
  <si>
    <t xml:space="preserve">JOSÉ RONALDO DOS SANTOS</t>
  </si>
  <si>
    <t xml:space="preserve">042175/2021-15</t>
  </si>
  <si>
    <t xml:space="preserve">0422232/2021-28</t>
  </si>
  <si>
    <t xml:space="preserve">ANSELMO DOMINGOS RODRIGUES FERREIRA SANTOS</t>
  </si>
  <si>
    <t xml:space="preserve">042235/2021-44</t>
  </si>
  <si>
    <t xml:space="preserve">ANA ANDREA TEIXEIRA BARBBOSA</t>
  </si>
  <si>
    <t xml:space="preserve">042280/2021-90</t>
  </si>
  <si>
    <t xml:space="preserve">ROBERTA PEREIRA MIRANDA</t>
  </si>
  <si>
    <t xml:space="preserve">042377/2021-90</t>
  </si>
  <si>
    <t xml:space="preserve">RAQUEL MARQUES CARRIÇO FERREIRA</t>
  </si>
  <si>
    <t xml:space="preserve">042249/2021-54</t>
  </si>
  <si>
    <t xml:space="preserve">LEANDRO TEIXEIRA BARBOSA</t>
  </si>
  <si>
    <t xml:space="preserve">042617/2021-12</t>
  </si>
  <si>
    <t xml:space="preserve">PCDP 0081/21</t>
  </si>
  <si>
    <t xml:space="preserve">MARIA CELINA CARDOSO TENREIRO VIEIRA </t>
  </si>
  <si>
    <t xml:space="preserve">Passagens: R$ 20.446,93</t>
  </si>
  <si>
    <t xml:space="preserve">PCDP 0082/21</t>
  </si>
  <si>
    <t xml:space="preserve">RUI MARQUES VIEIRA</t>
  </si>
  <si>
    <t xml:space="preserve">042620/2021-28</t>
  </si>
  <si>
    <t xml:space="preserve">GREGORIO MURILO DE OLIVEIRA JUNIOR</t>
  </si>
  <si>
    <t xml:space="preserve">043654/2021-46</t>
  </si>
  <si>
    <t xml:space="preserve">043862/2021-56</t>
  </si>
  <si>
    <t xml:space="preserve">CLAUDSON OLIVEIRA BRITO</t>
  </si>
  <si>
    <t xml:space="preserve">043940/2021-84</t>
  </si>
  <si>
    <t xml:space="preserve">ADRIANA GIBARA GUIMARÃES</t>
  </si>
  <si>
    <t xml:space="preserve">044187/2021-11</t>
  </si>
  <si>
    <t xml:space="preserve">044633/2021-94</t>
  </si>
  <si>
    <t xml:space="preserve">DULCE MARTA SHCIMIEGUEL MASCARENHAS LIMA </t>
  </si>
  <si>
    <t xml:space="preserve">044587/2021-75</t>
  </si>
  <si>
    <t xml:space="preserve">044653/2021-39</t>
  </si>
  <si>
    <t xml:space="preserve">044759/2021-87</t>
  </si>
  <si>
    <t xml:space="preserve">044504/2021-85</t>
  </si>
  <si>
    <t xml:space="preserve">SALDO DEVEDOR POSGRAP 2016</t>
  </si>
  <si>
    <t xml:space="preserve">23113.008779/2017-96</t>
  </si>
  <si>
    <t xml:space="preserve">DILTON CANDIDO SANTOS MAYNARD</t>
  </si>
  <si>
    <t xml:space="preserve">23113.008787/2017-32</t>
  </si>
  <si>
    <t xml:space="preserve">23113.008866/2017-43</t>
  </si>
  <si>
    <t xml:space="preserve">23113.009204/2017-91</t>
  </si>
  <si>
    <t xml:space="preserve">23113.009668/2017-05</t>
  </si>
  <si>
    <t xml:space="preserve">JOSEFA ELIANA SOUZA</t>
  </si>
  <si>
    <t xml:space="preserve">23113.013554/2017-51</t>
  </si>
  <si>
    <t xml:space="preserve">ANAMARIA GONÇALVES BUENO DE FREITAS</t>
  </si>
  <si>
    <t xml:space="preserve">23113.013555/2017-04</t>
  </si>
  <si>
    <t xml:space="preserve">DISTRIBUIÇÃO DE RECURSOS: SALDO PROAP 2021</t>
  </si>
  <si>
    <t xml:space="preserve">Índice</t>
  </si>
  <si>
    <t xml:space="preserve">SALDO (R$)</t>
  </si>
  <si>
    <t xml:space="preserve">AUX PESQUISADOR</t>
  </si>
  <si>
    <t xml:space="preserve">Biotecnologia </t>
  </si>
  <si>
    <t xml:space="preserve">*</t>
  </si>
  <si>
    <t xml:space="preserve">Engenharia e Ciências Ambentais</t>
  </si>
  <si>
    <t xml:space="preserve">PPGECIA</t>
  </si>
  <si>
    <t xml:space="preserve">PPGPS</t>
  </si>
  <si>
    <t xml:space="preserve">Profissional em Gestão e Inovação Tecnlógica em Saúde</t>
  </si>
  <si>
    <t xml:space="preserve">*exceto os mestrados profissionais e Idiomas sem Fronteiras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</si>
</sst>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\ #,##0.00\ ;&quot; (&quot;#,##0.00\);\-#\ ;\ @\ "/>
    <numFmt numFmtId="166" formatCode="mmm/yy"/>
    <numFmt numFmtId="167" formatCode="#,##0.00"/>
    <numFmt numFmtId="168" formatCode="@"/>
    <numFmt numFmtId="169" formatCode="0.00"/>
    <numFmt numFmtId="170" formatCode="General"/>
    <numFmt numFmtId="171" formatCode="#,##0.00\ ;[RED]\-#,##0.00\ "/>
    <numFmt numFmtId="172" formatCode="0%"/>
    <numFmt numFmtId="173" formatCode="&quot; $&quot;0\ ;&quot; $(&quot;0\);&quot; $- &quot;;\ @\ "/>
    <numFmt numFmtId="174" formatCode="0"/>
    <numFmt numFmtId="175" formatCode="#,##0"/>
    <numFmt numFmtId="176" formatCode="#,##0.00;[RED]#,##0.00"/>
  </numFmts>
  <fonts count="40">
    <font>
      <sz val="11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</font>
    <font>
      <sz val="10"/>
      <color rgb="FF000000"/>
      <name val="Trebuchet MS"/>
      <family val="0"/>
    </font>
    <font>
      <sz val="12"/>
      <color rgb="FF000000"/>
      <name val="Trebuchet MS"/>
      <family val="0"/>
    </font>
    <font>
      <b val="true"/>
      <sz val="16"/>
      <color rgb="FFFFFFFF"/>
      <name val="Arial Black"/>
      <family val="0"/>
    </font>
    <font>
      <sz val="16"/>
      <color rgb="FF000000"/>
      <name val="Trebuchet MS"/>
      <family val="0"/>
    </font>
    <font>
      <b val="true"/>
      <sz val="14"/>
      <color rgb="FF000000"/>
      <name val="Trebuchet MS"/>
      <family val="0"/>
    </font>
    <font>
      <b val="true"/>
      <sz val="16"/>
      <color rgb="FF000000"/>
      <name val="Trebuchet MS"/>
      <family val="0"/>
    </font>
    <font>
      <b val="true"/>
      <sz val="12"/>
      <color rgb="FF000000"/>
      <name val="Arial"/>
      <family val="0"/>
    </font>
    <font>
      <u val="single"/>
      <sz val="12"/>
      <color rgb="FF0000FF"/>
      <name val="Arial"/>
      <family val="0"/>
    </font>
    <font>
      <u val="single"/>
      <sz val="10"/>
      <color rgb="FF0000FF"/>
      <name val="Arial"/>
      <family val="0"/>
    </font>
    <font>
      <sz val="12"/>
      <color rgb="FF000000"/>
      <name val="Arial"/>
      <family val="0"/>
    </font>
    <font>
      <vertAlign val="superscript"/>
      <sz val="12"/>
      <color rgb="FF000000"/>
      <name val="Arial"/>
      <family val="0"/>
    </font>
    <font>
      <u val="single"/>
      <sz val="12"/>
      <color rgb="FF0000EE"/>
      <name val="Arial"/>
      <family val="0"/>
    </font>
    <font>
      <u val="single"/>
      <sz val="10"/>
      <color rgb="FF0000EE"/>
      <name val="Arial"/>
      <family val="0"/>
    </font>
    <font>
      <sz val="11"/>
      <color rgb="FF000000"/>
      <name val="Trebuchet MS"/>
      <family val="0"/>
    </font>
    <font>
      <b val="true"/>
      <i val="true"/>
      <sz val="16"/>
      <color rgb="FFFFFFFF"/>
      <name val="Arial Black"/>
      <family val="0"/>
    </font>
    <font>
      <b val="true"/>
      <sz val="14"/>
      <color rgb="FF0000FF"/>
      <name val="Arial Black"/>
      <family val="0"/>
    </font>
    <font>
      <b val="true"/>
      <sz val="11"/>
      <color rgb="FF000000"/>
      <name val="Trebuchet MS"/>
      <family val="0"/>
    </font>
    <font>
      <b val="true"/>
      <sz val="18"/>
      <color rgb="FF77933C"/>
      <name val="Trebuchet MS"/>
      <family val="0"/>
    </font>
    <font>
      <b val="true"/>
      <sz val="12"/>
      <color rgb="FF000000"/>
      <name val="Trebuchet MS"/>
      <family val="0"/>
    </font>
    <font>
      <b val="true"/>
      <sz val="18"/>
      <color rgb="FF000000"/>
      <name val="Trebuchet MS"/>
      <family val="0"/>
    </font>
    <font>
      <b val="true"/>
      <sz val="14"/>
      <color rgb="FF77933C"/>
      <name val="Trebuchet MS"/>
      <family val="0"/>
    </font>
    <font>
      <b val="true"/>
      <sz val="18"/>
      <color rgb="FF548235"/>
      <name val="Trebuchet MS"/>
      <family val="0"/>
    </font>
    <font>
      <b val="true"/>
      <sz val="11"/>
      <color rgb="FF000000"/>
      <name val="Arial Narrow"/>
      <family val="0"/>
    </font>
    <font>
      <sz val="11"/>
      <color rgb="FF000000"/>
      <name val="Arial Narrow"/>
      <family val="0"/>
    </font>
    <font>
      <sz val="10"/>
      <color rgb="FF000000"/>
      <name val="Arial Narrow"/>
      <family val="0"/>
    </font>
    <font>
      <b val="true"/>
      <sz val="18"/>
      <color rgb="FF548235"/>
      <name val="Arial"/>
      <family val="0"/>
    </font>
    <font>
      <b val="true"/>
      <sz val="18"/>
      <color rgb="FF000000"/>
      <name val="Arial Black"/>
      <family val="0"/>
    </font>
    <font>
      <sz val="14"/>
      <color rgb="FF000000"/>
      <name val="Arial"/>
      <family val="0"/>
    </font>
    <font>
      <b val="true"/>
      <sz val="14"/>
      <color rgb="FF000000"/>
      <name val="Arial Narrow"/>
      <family val="0"/>
    </font>
    <font>
      <u val="single"/>
      <sz val="13"/>
      <color rgb="FF0000FF"/>
      <name val="Arial"/>
      <family val="0"/>
    </font>
    <font>
      <sz val="12"/>
      <color rgb="FF0070C0"/>
      <name val="Arial"/>
      <family val="0"/>
    </font>
    <font>
      <b val="true"/>
      <sz val="12"/>
      <color rgb="FF0070C0"/>
      <name val="Arial"/>
      <family val="0"/>
    </font>
    <font>
      <b val="true"/>
      <sz val="13"/>
      <color rgb="FF000000"/>
      <name val="Arial"/>
      <family val="0"/>
    </font>
    <font>
      <sz val="14"/>
      <color rgb="FF000000"/>
      <name val="Trebuchet MS"/>
      <family val="0"/>
    </font>
    <font>
      <b val="true"/>
      <sz val="11"/>
      <color rgb="FF000000"/>
      <name val="Arial"/>
      <family val="0"/>
    </font>
  </fonts>
  <fills count="11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C3D69B"/>
        <bgColor rgb="FFA9D08E"/>
      </patternFill>
    </fill>
    <fill>
      <patternFill patternType="solid">
        <fgColor rgb="FFE7E6E6"/>
        <bgColor rgb="FFEBF1DE"/>
      </patternFill>
    </fill>
    <fill>
      <patternFill patternType="solid">
        <fgColor rgb="FFC6D9F1"/>
        <bgColor rgb="FFE7E6E6"/>
      </patternFill>
    </fill>
    <fill>
      <patternFill patternType="solid">
        <fgColor rgb="FFBFBFBF"/>
        <bgColor rgb="FFC3D69B"/>
      </patternFill>
    </fill>
    <fill>
      <patternFill patternType="solid">
        <fgColor rgb="FFFFFFFF"/>
        <bgColor rgb="FFEBF1DE"/>
      </patternFill>
    </fill>
    <fill>
      <patternFill patternType="solid">
        <fgColor rgb="FFEBF1DE"/>
        <bgColor rgb="FFE7E6E6"/>
      </patternFill>
    </fill>
    <fill>
      <patternFill patternType="solid">
        <fgColor rgb="FFD7E4BD"/>
        <bgColor rgb="FFE7E6E6"/>
      </patternFill>
    </fill>
    <fill>
      <patternFill patternType="solid">
        <fgColor rgb="FFA9D08E"/>
        <bgColor rgb="FFC3D69B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hair"/>
      <bottom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4" borderId="1" xfId="24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5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9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1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6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8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8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8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8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8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1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1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3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5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7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8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8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70" fontId="2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7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8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8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8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8" fillId="7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8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7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8" fillId="7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8" fillId="7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8" fillId="7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8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7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8" fillId="7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8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7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7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8" fillId="7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8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7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8" fillId="7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8" fillId="7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8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3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8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33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33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1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3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3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4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4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4" fillId="0" borderId="1" xfId="2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4" fillId="9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11" fillId="9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35" fillId="9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36" fillId="9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8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4" fontId="2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3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9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8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6" fontId="1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8" xfId="24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9" xfId="24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4" borderId="9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6" fontId="14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23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Título" xfId="21"/>
    <cellStyle name="Resultado" xfId="22"/>
    <cellStyle name="Vírgula" xfId="23"/>
    <cellStyle name="*unknown*" xfId="20" builtinId="8"/>
    <cellStyle name="Hiperlink" xfId="24"/>
    <cellStyle name="Excel Built-in Explanatory Text" xfId="2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808080"/>
      <rgbColor rgb="FF9999FF"/>
      <rgbColor rgb="FF993366"/>
      <rgbColor rgb="FFEBF1DE"/>
      <rgbColor rgb="FFE7E6E6"/>
      <rgbColor rgb="FF660066"/>
      <rgbColor rgb="FFFF8080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D7E4BD"/>
      <rgbColor rgb="FFFFFF99"/>
      <rgbColor rgb="FFA9D08E"/>
      <rgbColor rgb="FFFF99CC"/>
      <rgbColor rgb="FFCC99FF"/>
      <rgbColor rgb="FFC3D69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548235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worksheet" Target="worksheets/sheet49.xml"/><Relationship Id="rId51" Type="http://schemas.openxmlformats.org/officeDocument/2006/relationships/worksheet" Target="worksheets/sheet50.xml"/><Relationship Id="rId52" Type="http://schemas.openxmlformats.org/officeDocument/2006/relationships/worksheet" Target="worksheets/sheet51.xml"/><Relationship Id="rId53" Type="http://schemas.openxmlformats.org/officeDocument/2006/relationships/worksheet" Target="worksheets/sheet52.xml"/><Relationship Id="rId54" Type="http://schemas.openxmlformats.org/officeDocument/2006/relationships/worksheet" Target="worksheets/sheet53.xml"/><Relationship Id="rId55" Type="http://schemas.openxmlformats.org/officeDocument/2006/relationships/worksheet" Target="worksheets/sheet54.xml"/><Relationship Id="rId56" Type="http://schemas.openxmlformats.org/officeDocument/2006/relationships/worksheet" Target="worksheets/sheet55.xml"/><Relationship Id="rId57" Type="http://schemas.openxmlformats.org/officeDocument/2006/relationships/worksheet" Target="worksheets/sheet56.xml"/><Relationship Id="rId58" Type="http://schemas.openxmlformats.org/officeDocument/2006/relationships/worksheet" Target="worksheets/sheet57.xml"/><Relationship Id="rId59" Type="http://schemas.openxmlformats.org/officeDocument/2006/relationships/worksheet" Target="worksheets/sheet58.xml"/><Relationship Id="rId60" Type="http://schemas.openxmlformats.org/officeDocument/2006/relationships/worksheet" Target="worksheets/sheet59.xml"/><Relationship Id="rId61" Type="http://schemas.openxmlformats.org/officeDocument/2006/relationships/worksheet" Target="worksheets/sheet60.xml"/><Relationship Id="rId62" Type="http://schemas.openxmlformats.org/officeDocument/2006/relationships/worksheet" Target="worksheets/sheet61.xml"/><Relationship Id="rId63" Type="http://schemas.openxmlformats.org/officeDocument/2006/relationships/worksheet" Target="worksheets/sheet62.xml"/><Relationship Id="rId64" Type="http://schemas.openxmlformats.org/officeDocument/2006/relationships/worksheet" Target="worksheets/sheet63.xml"/><Relationship Id="rId65" Type="http://schemas.openxmlformats.org/officeDocument/2006/relationships/worksheet" Target="worksheets/sheet64.xml"/><Relationship Id="rId66" Type="http://schemas.openxmlformats.org/officeDocument/2006/relationships/worksheet" Target="worksheets/sheet65.xml"/><Relationship Id="rId67" Type="http://schemas.openxmlformats.org/officeDocument/2006/relationships/worksheet" Target="worksheets/sheet66.xml"/><Relationship Id="rId68" Type="http://schemas.openxmlformats.org/officeDocument/2006/relationships/worksheet" Target="worksheets/sheet67.xml"/><Relationship Id="rId69" Type="http://schemas.openxmlformats.org/officeDocument/2006/relationships/worksheet" Target="worksheets/sheet68.xml"/><Relationship Id="rId70" Type="http://schemas.openxmlformats.org/officeDocument/2006/relationships/worksheet" Target="worksheets/sheet69.xml"/><Relationship Id="rId71" Type="http://schemas.openxmlformats.org/officeDocument/2006/relationships/worksheet" Target="worksheets/sheet70.xml"/><Relationship Id="rId72" Type="http://schemas.openxmlformats.org/officeDocument/2006/relationships/worksheet" Target="worksheets/sheet71.xml"/><Relationship Id="rId73" Type="http://schemas.openxmlformats.org/officeDocument/2006/relationships/worksheet" Target="worksheets/sheet72.xml"/><Relationship Id="rId74" Type="http://schemas.openxmlformats.org/officeDocument/2006/relationships/worksheet" Target="worksheets/sheet73.xml"/><Relationship Id="rId75" Type="http://schemas.openxmlformats.org/officeDocument/2006/relationships/worksheet" Target="worksheets/sheet74.xml"/><Relationship Id="rId76" Type="http://schemas.openxmlformats.org/officeDocument/2006/relationships/worksheet" Target="worksheets/sheet75.xml"/><Relationship Id="rId77" Type="http://schemas.openxmlformats.org/officeDocument/2006/relationships/worksheet" Target="worksheets/sheet76.xml"/><Relationship Id="rId78" Type="http://schemas.openxmlformats.org/officeDocument/2006/relationships/worksheet" Target="worksheets/sheet77.xml"/><Relationship Id="rId79" Type="http://schemas.openxmlformats.org/officeDocument/2006/relationships/worksheet" Target="worksheets/sheet78.xml"/><Relationship Id="rId80" Type="http://schemas.openxmlformats.org/officeDocument/2006/relationships/worksheet" Target="worksheets/sheet79.xml"/><Relationship Id="rId81" Type="http://schemas.openxmlformats.org/officeDocument/2006/relationships/worksheet" Target="worksheets/sheet80.xml"/><Relationship Id="rId82" Type="http://schemas.openxmlformats.org/officeDocument/2006/relationships/worksheet" Target="worksheets/sheet81.xml"/><Relationship Id="rId83" Type="http://schemas.openxmlformats.org/officeDocument/2006/relationships/worksheet" Target="worksheets/sheet82.xml"/><Relationship Id="rId84" Type="http://schemas.openxmlformats.org/officeDocument/2006/relationships/worksheet" Target="worksheets/sheet83.xml"/><Relationship Id="rId8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230760</xdr:colOff>
      <xdr:row>56</xdr:row>
      <xdr:rowOff>173520</xdr:rowOff>
    </xdr:from>
    <xdr:to>
      <xdr:col>2</xdr:col>
      <xdr:colOff>238320</xdr:colOff>
      <xdr:row>56</xdr:row>
      <xdr:rowOff>181080</xdr:rowOff>
    </xdr:to>
    <xdr:clientData/>
  </xdr:twoCellAnchor>
  <xdr:twoCellAnchor editAs="oneCell">
    <xdr:from>
      <xdr:col>2</xdr:col>
      <xdr:colOff>230760</xdr:colOff>
      <xdr:row>58</xdr:row>
      <xdr:rowOff>78480</xdr:rowOff>
    </xdr:from>
    <xdr:to>
      <xdr:col>2</xdr:col>
      <xdr:colOff>238320</xdr:colOff>
      <xdr:row>58</xdr:row>
      <xdr:rowOff>86040</xdr:rowOff>
    </xdr:to>
    <xdr:clientData/>
  </xdr:twoCellAnchor>
</xdr:wsDr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5546875" defaultRowHeight="13.8" zeroHeight="false" outlineLevelRow="0" outlineLevelCol="0"/>
  <cols>
    <col collapsed="false" customWidth="true" hidden="false" outlineLevel="0" max="64" min="1" style="1" width="7.87"/>
    <col collapsed="false" customWidth="false" hidden="false" outlineLevel="0" max="1024" min="65" style="1" width="8.86"/>
  </cols>
  <sheetData/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117</v>
      </c>
      <c r="B1" s="20" t="s">
        <v>3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10406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 t="s">
        <v>128</v>
      </c>
      <c r="B5" s="33" t="s">
        <v>129</v>
      </c>
      <c r="C5" s="34" t="s">
        <v>130</v>
      </c>
      <c r="D5" s="35"/>
      <c r="E5" s="36"/>
      <c r="F5" s="35"/>
      <c r="G5" s="35" t="n">
        <v>332</v>
      </c>
      <c r="H5" s="37"/>
    </row>
    <row r="6" customFormat="false" ht="20.1" hidden="false" customHeight="true" outlineLevel="0" collapsed="false">
      <c r="A6" s="32" t="s">
        <v>131</v>
      </c>
      <c r="B6" s="33" t="s">
        <v>132</v>
      </c>
      <c r="C6" s="34" t="s">
        <v>133</v>
      </c>
      <c r="D6" s="35"/>
      <c r="E6" s="36"/>
      <c r="F6" s="35" t="n">
        <v>420</v>
      </c>
      <c r="G6" s="35"/>
      <c r="H6" s="37"/>
    </row>
    <row r="7" customFormat="false" ht="20.1" hidden="false" customHeight="true" outlineLevel="0" collapsed="false">
      <c r="A7" s="32" t="s">
        <v>134</v>
      </c>
      <c r="B7" s="33" t="s">
        <v>135</v>
      </c>
      <c r="C7" s="34" t="s">
        <v>133</v>
      </c>
      <c r="D7" s="35"/>
      <c r="E7" s="36"/>
      <c r="F7" s="35" t="n">
        <v>1418.64</v>
      </c>
      <c r="G7" s="35"/>
      <c r="H7" s="37"/>
    </row>
    <row r="8" customFormat="false" ht="20.1" hidden="false" customHeight="true" outlineLevel="0" collapsed="false">
      <c r="A8" s="38" t="s">
        <v>136</v>
      </c>
      <c r="B8" s="37" t="s">
        <v>137</v>
      </c>
      <c r="C8" s="39" t="s">
        <v>130</v>
      </c>
      <c r="D8" s="35"/>
      <c r="E8" s="36"/>
      <c r="F8" s="35"/>
      <c r="G8" s="35" t="n">
        <v>100</v>
      </c>
      <c r="H8" s="37"/>
    </row>
    <row r="9" customFormat="false" ht="21" hidden="false" customHeight="true" outlineLevel="0" collapsed="false">
      <c r="A9" s="40" t="s">
        <v>138</v>
      </c>
      <c r="B9" s="41" t="s">
        <v>139</v>
      </c>
      <c r="C9" s="42" t="s">
        <v>130</v>
      </c>
      <c r="D9" s="35"/>
      <c r="E9" s="36"/>
      <c r="F9" s="35"/>
      <c r="G9" s="35" t="n">
        <v>100</v>
      </c>
      <c r="H9" s="37"/>
    </row>
    <row r="10" customFormat="false" ht="21" hidden="false" customHeight="true" outlineLevel="0" collapsed="false">
      <c r="A10" s="38" t="s">
        <v>140</v>
      </c>
      <c r="B10" s="37" t="s">
        <v>141</v>
      </c>
      <c r="C10" s="39" t="s">
        <v>130</v>
      </c>
      <c r="D10" s="43"/>
      <c r="E10" s="36"/>
      <c r="F10" s="35"/>
      <c r="G10" s="35" t="n">
        <v>180</v>
      </c>
      <c r="H10" s="37"/>
    </row>
    <row r="11" customFormat="false" ht="21" hidden="false" customHeight="true" outlineLevel="0" collapsed="false">
      <c r="A11" s="38" t="s">
        <v>142</v>
      </c>
      <c r="B11" s="37" t="s">
        <v>137</v>
      </c>
      <c r="C11" s="39" t="s">
        <v>130</v>
      </c>
      <c r="D11" s="43"/>
      <c r="E11" s="36"/>
      <c r="F11" s="35"/>
      <c r="G11" s="35" t="n">
        <v>140</v>
      </c>
      <c r="H11" s="37"/>
    </row>
    <row r="12" customFormat="false" ht="21" hidden="false" customHeight="true" outlineLevel="0" collapsed="false">
      <c r="A12" s="38" t="s">
        <v>143</v>
      </c>
      <c r="B12" s="37" t="s">
        <v>144</v>
      </c>
      <c r="C12" s="39" t="s">
        <v>133</v>
      </c>
      <c r="D12" s="43"/>
      <c r="E12" s="36"/>
      <c r="F12" s="35" t="n">
        <v>180</v>
      </c>
      <c r="G12" s="35"/>
      <c r="H12" s="37"/>
    </row>
    <row r="13" customFormat="false" ht="21" hidden="false" customHeight="true" outlineLevel="0" collapsed="false">
      <c r="A13" s="38" t="s">
        <v>145</v>
      </c>
      <c r="B13" s="37" t="s">
        <v>139</v>
      </c>
      <c r="C13" s="39" t="s">
        <v>130</v>
      </c>
      <c r="D13" s="43"/>
      <c r="E13" s="36"/>
      <c r="F13" s="35"/>
      <c r="G13" s="35" t="n">
        <v>180</v>
      </c>
      <c r="H13" s="37"/>
    </row>
    <row r="14" customFormat="false" ht="21" hidden="false" customHeight="true" outlineLevel="0" collapsed="false">
      <c r="A14" s="38" t="s">
        <v>146</v>
      </c>
      <c r="B14" s="37" t="s">
        <v>147</v>
      </c>
      <c r="C14" s="39" t="s">
        <v>130</v>
      </c>
      <c r="D14" s="43"/>
      <c r="E14" s="36"/>
      <c r="F14" s="35"/>
      <c r="G14" s="35" t="n">
        <v>180</v>
      </c>
      <c r="H14" s="37"/>
    </row>
    <row r="15" customFormat="false" ht="21" hidden="false" customHeight="true" outlineLevel="0" collapsed="false">
      <c r="A15" s="38" t="s">
        <v>148</v>
      </c>
      <c r="B15" s="37" t="s">
        <v>149</v>
      </c>
      <c r="C15" s="39" t="s">
        <v>133</v>
      </c>
      <c r="D15" s="43"/>
      <c r="E15" s="36"/>
      <c r="F15" s="35" t="n">
        <v>300</v>
      </c>
      <c r="G15" s="35"/>
      <c r="H15" s="37"/>
    </row>
    <row r="16" customFormat="false" ht="21" hidden="false" customHeight="true" outlineLevel="0" collapsed="false">
      <c r="A16" s="38" t="s">
        <v>150</v>
      </c>
      <c r="B16" s="37" t="s">
        <v>151</v>
      </c>
      <c r="C16" s="39" t="s">
        <v>133</v>
      </c>
      <c r="D16" s="43"/>
      <c r="E16" s="36"/>
      <c r="F16" s="35" t="n">
        <v>300</v>
      </c>
      <c r="G16" s="35"/>
      <c r="H16" s="37"/>
    </row>
    <row r="17" customFormat="false" ht="20.1" hidden="false" customHeight="true" outlineLevel="0" collapsed="false">
      <c r="A17" s="38" t="s">
        <v>152</v>
      </c>
      <c r="B17" s="37" t="s">
        <v>144</v>
      </c>
      <c r="C17" s="39" t="s">
        <v>130</v>
      </c>
      <c r="D17" s="35"/>
      <c r="E17" s="36"/>
      <c r="F17" s="35"/>
      <c r="G17" s="35" t="n">
        <v>180</v>
      </c>
      <c r="H17" s="37"/>
    </row>
    <row r="18" customFormat="false" ht="20.1" hidden="false" customHeight="true" outlineLevel="0" collapsed="false">
      <c r="A18" s="38" t="s">
        <v>153</v>
      </c>
      <c r="B18" s="37" t="s">
        <v>154</v>
      </c>
      <c r="C18" s="39" t="s">
        <v>130</v>
      </c>
      <c r="D18" s="35"/>
      <c r="E18" s="36"/>
      <c r="F18" s="35"/>
      <c r="G18" s="35" t="n">
        <v>180</v>
      </c>
      <c r="H18" s="37"/>
    </row>
    <row r="19" customFormat="false" ht="20.1" hidden="false" customHeight="true" outlineLevel="0" collapsed="false">
      <c r="A19" s="38" t="s">
        <v>155</v>
      </c>
      <c r="B19" s="37" t="s">
        <v>151</v>
      </c>
      <c r="C19" s="39" t="s">
        <v>133</v>
      </c>
      <c r="D19" s="35"/>
      <c r="E19" s="36"/>
      <c r="F19" s="35" t="n">
        <v>1200</v>
      </c>
      <c r="G19" s="35"/>
      <c r="H19" s="37"/>
    </row>
    <row r="20" customFormat="false" ht="20.1" hidden="false" customHeight="true" outlineLevel="0" collapsed="false">
      <c r="A20" s="38" t="s">
        <v>156</v>
      </c>
      <c r="B20" s="37" t="s">
        <v>157</v>
      </c>
      <c r="C20" s="39" t="s">
        <v>130</v>
      </c>
      <c r="D20" s="35"/>
      <c r="E20" s="36"/>
      <c r="F20" s="35"/>
      <c r="G20" s="35" t="n">
        <v>180</v>
      </c>
      <c r="H20" s="37"/>
    </row>
    <row r="21" customFormat="false" ht="20.1" hidden="false" customHeight="true" outlineLevel="0" collapsed="false">
      <c r="A21" s="38" t="s">
        <v>158</v>
      </c>
      <c r="B21" s="37" t="s">
        <v>159</v>
      </c>
      <c r="C21" s="39" t="s">
        <v>133</v>
      </c>
      <c r="D21" s="35"/>
      <c r="E21" s="36"/>
      <c r="F21" s="35" t="n">
        <v>180</v>
      </c>
      <c r="G21" s="35"/>
      <c r="H21" s="37"/>
    </row>
    <row r="22" customFormat="false" ht="20.1" hidden="false" customHeight="true" outlineLevel="0" collapsed="false">
      <c r="A22" s="38" t="s">
        <v>160</v>
      </c>
      <c r="B22" s="37" t="s">
        <v>161</v>
      </c>
      <c r="C22" s="39" t="s">
        <v>133</v>
      </c>
      <c r="D22" s="35"/>
      <c r="E22" s="36"/>
      <c r="F22" s="35" t="n">
        <v>1000</v>
      </c>
      <c r="G22" s="35"/>
      <c r="H22" s="37"/>
    </row>
    <row r="23" customFormat="false" ht="20.1" hidden="false" customHeight="true" outlineLevel="0" collapsed="false">
      <c r="A23" s="38" t="s">
        <v>162</v>
      </c>
      <c r="B23" s="37" t="s">
        <v>163</v>
      </c>
      <c r="C23" s="39" t="s">
        <v>130</v>
      </c>
      <c r="D23" s="35"/>
      <c r="E23" s="36"/>
      <c r="F23" s="35"/>
      <c r="G23" s="35" t="n">
        <v>150</v>
      </c>
      <c r="H23" s="37"/>
    </row>
    <row r="24" customFormat="false" ht="20.1" hidden="false" customHeight="true" outlineLevel="0" collapsed="false">
      <c r="A24" s="38" t="s">
        <v>164</v>
      </c>
      <c r="B24" s="37" t="s">
        <v>165</v>
      </c>
      <c r="C24" s="39" t="s">
        <v>130</v>
      </c>
      <c r="D24" s="35"/>
      <c r="E24" s="36"/>
      <c r="F24" s="35"/>
      <c r="G24" s="35" t="n">
        <v>150</v>
      </c>
      <c r="H24" s="37"/>
    </row>
    <row r="25" customFormat="false" ht="20.1" hidden="false" customHeight="true" outlineLevel="0" collapsed="false">
      <c r="A25" s="38" t="s">
        <v>166</v>
      </c>
      <c r="B25" s="37" t="s">
        <v>129</v>
      </c>
      <c r="C25" s="39" t="s">
        <v>130</v>
      </c>
      <c r="D25" s="35"/>
      <c r="E25" s="36"/>
      <c r="F25" s="35"/>
      <c r="G25" s="35" t="n">
        <v>150</v>
      </c>
      <c r="H25" s="37"/>
    </row>
    <row r="26" customFormat="false" ht="20.1" hidden="false" customHeight="true" outlineLevel="0" collapsed="false">
      <c r="A26" s="38" t="s">
        <v>167</v>
      </c>
      <c r="B26" s="37" t="s">
        <v>168</v>
      </c>
      <c r="C26" s="39" t="s">
        <v>130</v>
      </c>
      <c r="D26" s="35"/>
      <c r="E26" s="36"/>
      <c r="F26" s="35"/>
      <c r="G26" s="35" t="n">
        <v>150</v>
      </c>
      <c r="H26" s="37"/>
    </row>
    <row r="27" customFormat="false" ht="20.1" hidden="false" customHeight="true" outlineLevel="0" collapsed="false">
      <c r="A27" s="38" t="s">
        <v>169</v>
      </c>
      <c r="B27" s="37" t="s">
        <v>151</v>
      </c>
      <c r="C27" s="39" t="s">
        <v>133</v>
      </c>
      <c r="D27" s="35"/>
      <c r="E27" s="36"/>
      <c r="F27" s="35" t="n">
        <v>1700</v>
      </c>
      <c r="G27" s="35"/>
      <c r="H27" s="37"/>
    </row>
    <row r="28" customFormat="false" ht="20.1" hidden="false" customHeight="true" outlineLevel="0" collapsed="false">
      <c r="A28" s="38" t="s">
        <v>170</v>
      </c>
      <c r="B28" s="37" t="s">
        <v>171</v>
      </c>
      <c r="C28" s="39" t="s">
        <v>130</v>
      </c>
      <c r="D28" s="35"/>
      <c r="E28" s="36"/>
      <c r="F28" s="35"/>
      <c r="G28" s="35" t="n">
        <v>150</v>
      </c>
      <c r="H28" s="37"/>
    </row>
    <row r="29" customFormat="false" ht="20.1" hidden="false" customHeight="true" outlineLevel="0" collapsed="false">
      <c r="A29" s="38"/>
      <c r="B29" s="37"/>
      <c r="C29" s="39"/>
      <c r="D29" s="35"/>
      <c r="E29" s="36"/>
      <c r="F29" s="35"/>
      <c r="G29" s="35"/>
      <c r="H29" s="37"/>
    </row>
    <row r="30" customFormat="false" ht="20.1" hidden="false" customHeight="true" outlineLevel="0" collapsed="false">
      <c r="A30" s="38"/>
      <c r="B30" s="37"/>
      <c r="C30" s="39"/>
      <c r="D30" s="35"/>
      <c r="E30" s="36"/>
      <c r="F30" s="35"/>
      <c r="G30" s="35"/>
      <c r="H30" s="37"/>
    </row>
    <row r="31" customFormat="false" ht="20.1" hidden="false" customHeight="true" outlineLevel="0" collapsed="false">
      <c r="A31" s="38"/>
      <c r="B31" s="37"/>
      <c r="C31" s="39"/>
      <c r="D31" s="35"/>
      <c r="E31" s="36"/>
      <c r="F31" s="35"/>
      <c r="G31" s="35"/>
      <c r="H31" s="37"/>
    </row>
    <row r="32" customFormat="false" ht="20.1" hidden="false" customHeight="true" outlineLevel="0" collapsed="false">
      <c r="A32" s="38"/>
      <c r="B32" s="37"/>
      <c r="C32" s="39"/>
      <c r="D32" s="35"/>
      <c r="E32" s="36"/>
      <c r="F32" s="35"/>
      <c r="G32" s="35"/>
      <c r="H32" s="37"/>
    </row>
    <row r="33" customFormat="false" ht="20.1" hidden="false" customHeight="true" outlineLevel="0" collapsed="false">
      <c r="A33" s="38"/>
      <c r="B33" s="37"/>
      <c r="C33" s="39"/>
      <c r="D33" s="35"/>
      <c r="E33" s="36"/>
      <c r="F33" s="35"/>
      <c r="G33" s="35"/>
      <c r="H33" s="41"/>
    </row>
    <row r="34" customFormat="false" ht="20.1" hidden="false" customHeight="true" outlineLevel="0" collapsed="false">
      <c r="A34" s="44" t="s">
        <v>172</v>
      </c>
      <c r="B34" s="44"/>
      <c r="C34" s="44"/>
      <c r="D34" s="45" t="n">
        <f aca="false">SUM(D5:D33)</f>
        <v>0</v>
      </c>
      <c r="E34" s="46" t="n">
        <f aca="false">SUM(E5:E33)</f>
        <v>0</v>
      </c>
      <c r="F34" s="46" t="n">
        <f aca="false">SUM(F5:F33)</f>
        <v>6698.64</v>
      </c>
      <c r="G34" s="47" t="n">
        <f aca="false">SUM(G5:G33)</f>
        <v>2502</v>
      </c>
      <c r="H34" s="48"/>
    </row>
    <row r="35" customFormat="false" ht="20.1" hidden="false" customHeight="true" outlineLevel="0" collapsed="false">
      <c r="A35" s="44" t="s">
        <v>173</v>
      </c>
      <c r="B35" s="44"/>
      <c r="C35" s="44"/>
      <c r="D35" s="49" t="n">
        <f aca="false">SUM(D34,E34,F34,G34)</f>
        <v>9200.64</v>
      </c>
      <c r="E35" s="49"/>
      <c r="F35" s="49"/>
      <c r="G35" s="49"/>
      <c r="H35" s="50" t="s">
        <v>174</v>
      </c>
    </row>
    <row r="36" customFormat="false" ht="21.75" hidden="false" customHeight="true" outlineLevel="0" collapsed="false">
      <c r="A36" s="44" t="s">
        <v>175</v>
      </c>
      <c r="B36" s="44"/>
      <c r="C36" s="44"/>
      <c r="D36" s="51" t="n">
        <f aca="false">D3-D35</f>
        <v>1205.36</v>
      </c>
      <c r="E36" s="51"/>
      <c r="F36" s="51"/>
      <c r="G36" s="51"/>
      <c r="H36" s="52"/>
    </row>
    <row r="37" customFormat="false" ht="20.1" hidden="false" customHeight="true" outlineLevel="0" collapsed="false">
      <c r="A37" s="53"/>
      <c r="B37" s="54"/>
      <c r="C37" s="53"/>
      <c r="D37" s="53"/>
      <c r="E37" s="53"/>
    </row>
    <row r="38" customFormat="false" ht="20.1" hidden="false" customHeight="true" outlineLevel="0" collapsed="false">
      <c r="A38" s="53"/>
      <c r="B38" s="54"/>
      <c r="C38" s="53"/>
      <c r="D38" s="53"/>
      <c r="E38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34:C34"/>
    <mergeCell ref="A35:C35"/>
    <mergeCell ref="D35:G35"/>
    <mergeCell ref="A36:C36"/>
    <mergeCell ref="D36:G36"/>
  </mergeCells>
  <hyperlinks>
    <hyperlink ref="H1" location="Indice!A1" display="ÍNDICE"/>
  </hyperlinks>
  <printOptions headings="false" gridLines="false" gridLinesSet="true" horizontalCentered="false" verticalCentered="false"/>
  <pageMargins left="0.7875" right="0.7875" top="0.7875" bottom="0.787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>&amp;C&amp;12&amp;A</oddHeader>
    <oddFooter>&amp;C&amp;12Página &amp;P</oddFooter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5546875" defaultRowHeight="13.8" zeroHeight="false" outlineLevelRow="0" outlineLevelCol="0"/>
  <cols>
    <col collapsed="false" customWidth="true" hidden="false" outlineLevel="0" max="64" min="1" style="1" width="7.87"/>
    <col collapsed="false" customWidth="false" hidden="false" outlineLevel="0" max="1024" min="65" style="1" width="8.86"/>
  </cols>
  <sheetData/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7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6</v>
      </c>
      <c r="B1" s="20" t="s">
        <v>5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31042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/>
      <c r="B5" s="33"/>
      <c r="C5" s="34"/>
      <c r="D5" s="35"/>
      <c r="E5" s="36"/>
      <c r="F5" s="35"/>
      <c r="G5" s="35"/>
      <c r="H5" s="37"/>
    </row>
    <row r="6" customFormat="false" ht="20.1" hidden="false" customHeight="true" outlineLevel="0" collapsed="false">
      <c r="A6" s="38" t="s">
        <v>176</v>
      </c>
      <c r="B6" s="37" t="s">
        <v>177</v>
      </c>
      <c r="C6" s="39" t="s">
        <v>130</v>
      </c>
      <c r="D6" s="35"/>
      <c r="E6" s="36"/>
      <c r="F6" s="35"/>
      <c r="G6" s="35" t="n">
        <v>1000</v>
      </c>
      <c r="H6" s="37"/>
    </row>
    <row r="7" customFormat="false" ht="20.1" hidden="false" customHeight="true" outlineLevel="0" collapsed="false">
      <c r="A7" s="38" t="s">
        <v>178</v>
      </c>
      <c r="B7" s="37" t="s">
        <v>177</v>
      </c>
      <c r="C7" s="39" t="s">
        <v>130</v>
      </c>
      <c r="D7" s="35"/>
      <c r="E7" s="36"/>
      <c r="F7" s="35"/>
      <c r="G7" s="35" t="n">
        <v>1000</v>
      </c>
      <c r="H7" s="37"/>
    </row>
    <row r="8" customFormat="false" ht="21" hidden="false" customHeight="true" outlineLevel="0" collapsed="false">
      <c r="A8" s="38" t="s">
        <v>179</v>
      </c>
      <c r="B8" s="37" t="s">
        <v>180</v>
      </c>
      <c r="C8" s="39" t="s">
        <v>130</v>
      </c>
      <c r="D8" s="35"/>
      <c r="E8" s="36"/>
      <c r="F8" s="35"/>
      <c r="G8" s="35" t="n">
        <v>1000</v>
      </c>
      <c r="H8" s="37"/>
    </row>
    <row r="9" customFormat="false" ht="20.1" hidden="false" customHeight="true" outlineLevel="0" collapsed="false">
      <c r="A9" s="38" t="s">
        <v>181</v>
      </c>
      <c r="B9" s="37" t="s">
        <v>182</v>
      </c>
      <c r="C9" s="39" t="s">
        <v>130</v>
      </c>
      <c r="D9" s="35"/>
      <c r="E9" s="36"/>
      <c r="F9" s="35"/>
      <c r="G9" s="35" t="n">
        <v>970.44</v>
      </c>
      <c r="H9" s="37"/>
    </row>
    <row r="10" customFormat="false" ht="20.1" hidden="false" customHeight="true" outlineLevel="0" collapsed="false">
      <c r="A10" s="38" t="s">
        <v>183</v>
      </c>
      <c r="B10" s="37" t="s">
        <v>184</v>
      </c>
      <c r="C10" s="39" t="s">
        <v>130</v>
      </c>
      <c r="D10" s="35"/>
      <c r="E10" s="36"/>
      <c r="F10" s="35"/>
      <c r="G10" s="35" t="n">
        <v>970.43</v>
      </c>
      <c r="H10" s="37"/>
    </row>
    <row r="11" customFormat="false" ht="20.1" hidden="false" customHeight="true" outlineLevel="0" collapsed="false">
      <c r="A11" s="38" t="s">
        <v>185</v>
      </c>
      <c r="B11" s="37" t="s">
        <v>186</v>
      </c>
      <c r="C11" s="39" t="s">
        <v>130</v>
      </c>
      <c r="D11" s="35"/>
      <c r="E11" s="36"/>
      <c r="F11" s="35"/>
      <c r="G11" s="35" t="n">
        <v>643.67</v>
      </c>
      <c r="H11" s="37"/>
    </row>
    <row r="12" customFormat="false" ht="20.1" hidden="false" customHeight="true" outlineLevel="0" collapsed="false">
      <c r="A12" s="38" t="s">
        <v>187</v>
      </c>
      <c r="B12" s="37" t="s">
        <v>186</v>
      </c>
      <c r="C12" s="39" t="s">
        <v>130</v>
      </c>
      <c r="D12" s="35"/>
      <c r="E12" s="36"/>
      <c r="F12" s="35"/>
      <c r="G12" s="35" t="n">
        <v>643.68</v>
      </c>
      <c r="H12" s="37"/>
    </row>
    <row r="13" customFormat="false" ht="20.1" hidden="false" customHeight="true" outlineLevel="0" collapsed="false">
      <c r="A13" s="38" t="s">
        <v>188</v>
      </c>
      <c r="B13" s="37" t="s">
        <v>189</v>
      </c>
      <c r="C13" s="39" t="s">
        <v>130</v>
      </c>
      <c r="D13" s="35"/>
      <c r="E13" s="36"/>
      <c r="F13" s="35"/>
      <c r="G13" s="35" t="n">
        <v>1000</v>
      </c>
      <c r="H13" s="37"/>
    </row>
    <row r="14" customFormat="false" ht="20.1" hidden="false" customHeight="true" outlineLevel="0" collapsed="false">
      <c r="A14" s="38" t="s">
        <v>190</v>
      </c>
      <c r="B14" s="37" t="s">
        <v>191</v>
      </c>
      <c r="C14" s="39" t="s">
        <v>130</v>
      </c>
      <c r="D14" s="35"/>
      <c r="E14" s="36"/>
      <c r="F14" s="35"/>
      <c r="G14" s="35" t="n">
        <v>652.55</v>
      </c>
      <c r="H14" s="37"/>
    </row>
    <row r="15" customFormat="false" ht="20.1" hidden="false" customHeight="true" outlineLevel="0" collapsed="false">
      <c r="A15" s="38" t="s">
        <v>192</v>
      </c>
      <c r="B15" s="37" t="s">
        <v>193</v>
      </c>
      <c r="C15" s="39" t="s">
        <v>130</v>
      </c>
      <c r="D15" s="35"/>
      <c r="E15" s="36"/>
      <c r="F15" s="35"/>
      <c r="G15" s="35" t="n">
        <v>800</v>
      </c>
      <c r="H15" s="37"/>
    </row>
    <row r="16" customFormat="false" ht="20.1" hidden="false" customHeight="true" outlineLevel="0" collapsed="false">
      <c r="A16" s="38" t="s">
        <v>194</v>
      </c>
      <c r="B16" s="37" t="s">
        <v>195</v>
      </c>
      <c r="C16" s="39" t="s">
        <v>130</v>
      </c>
      <c r="D16" s="35"/>
      <c r="E16" s="36"/>
      <c r="F16" s="35"/>
      <c r="G16" s="35" t="n">
        <v>790</v>
      </c>
      <c r="H16" s="37"/>
    </row>
    <row r="17" customFormat="false" ht="20.1" hidden="false" customHeight="true" outlineLevel="0" collapsed="false">
      <c r="A17" s="38" t="s">
        <v>196</v>
      </c>
      <c r="B17" s="37" t="s">
        <v>197</v>
      </c>
      <c r="C17" s="39" t="s">
        <v>130</v>
      </c>
      <c r="D17" s="35"/>
      <c r="E17" s="36"/>
      <c r="F17" s="35"/>
      <c r="G17" s="35" t="n">
        <v>778.92</v>
      </c>
      <c r="H17" s="41"/>
    </row>
    <row r="18" customFormat="false" ht="20.1" hidden="false" customHeight="true" outlineLevel="0" collapsed="false">
      <c r="A18" s="38" t="s">
        <v>198</v>
      </c>
      <c r="B18" s="37" t="s">
        <v>180</v>
      </c>
      <c r="C18" s="39" t="s">
        <v>130</v>
      </c>
      <c r="D18" s="35"/>
      <c r="E18" s="36"/>
      <c r="F18" s="35"/>
      <c r="G18" s="35" t="n">
        <v>1000</v>
      </c>
      <c r="H18" s="41"/>
    </row>
    <row r="19" customFormat="false" ht="20.1" hidden="false" customHeight="true" outlineLevel="0" collapsed="false">
      <c r="A19" s="38" t="s">
        <v>199</v>
      </c>
      <c r="B19" s="37" t="s">
        <v>200</v>
      </c>
      <c r="C19" s="39" t="s">
        <v>130</v>
      </c>
      <c r="D19" s="35"/>
      <c r="E19" s="36"/>
      <c r="F19" s="35"/>
      <c r="G19" s="35" t="n">
        <v>1000</v>
      </c>
      <c r="H19" s="41"/>
    </row>
    <row r="20" customFormat="false" ht="20.1" hidden="false" customHeight="true" outlineLevel="0" collapsed="false">
      <c r="A20" s="38" t="s">
        <v>201</v>
      </c>
      <c r="B20" s="37" t="s">
        <v>202</v>
      </c>
      <c r="C20" s="39" t="s">
        <v>130</v>
      </c>
      <c r="D20" s="35"/>
      <c r="E20" s="36"/>
      <c r="F20" s="35"/>
      <c r="G20" s="35" t="n">
        <v>1000</v>
      </c>
      <c r="H20" s="41"/>
    </row>
    <row r="21" customFormat="false" ht="20.1" hidden="false" customHeight="true" outlineLevel="0" collapsed="false">
      <c r="A21" s="38" t="s">
        <v>203</v>
      </c>
      <c r="B21" s="37" t="s">
        <v>204</v>
      </c>
      <c r="C21" s="39" t="s">
        <v>130</v>
      </c>
      <c r="D21" s="35"/>
      <c r="E21" s="36"/>
      <c r="F21" s="35"/>
      <c r="G21" s="35" t="n">
        <v>1000</v>
      </c>
      <c r="H21" s="41"/>
    </row>
    <row r="22" customFormat="false" ht="20.1" hidden="false" customHeight="true" outlineLevel="0" collapsed="false">
      <c r="A22" s="38" t="s">
        <v>205</v>
      </c>
      <c r="B22" s="37" t="s">
        <v>204</v>
      </c>
      <c r="C22" s="39" t="s">
        <v>130</v>
      </c>
      <c r="D22" s="35"/>
      <c r="E22" s="36"/>
      <c r="F22" s="35"/>
      <c r="G22" s="35" t="n">
        <v>795</v>
      </c>
      <c r="H22" s="41"/>
    </row>
    <row r="23" customFormat="false" ht="20.1" hidden="false" customHeight="true" outlineLevel="0" collapsed="false">
      <c r="A23" s="38" t="s">
        <v>206</v>
      </c>
      <c r="B23" s="37" t="s">
        <v>207</v>
      </c>
      <c r="C23" s="39" t="s">
        <v>130</v>
      </c>
      <c r="D23" s="35"/>
      <c r="E23" s="36"/>
      <c r="F23" s="35"/>
      <c r="G23" s="35" t="n">
        <v>807.37</v>
      </c>
      <c r="H23" s="41"/>
    </row>
    <row r="24" customFormat="false" ht="20.1" hidden="false" customHeight="true" outlineLevel="0" collapsed="false">
      <c r="A24" s="38" t="s">
        <v>208</v>
      </c>
      <c r="B24" s="37" t="s">
        <v>209</v>
      </c>
      <c r="C24" s="39" t="s">
        <v>130</v>
      </c>
      <c r="D24" s="35"/>
      <c r="E24" s="36"/>
      <c r="F24" s="35"/>
      <c r="G24" s="35" t="n">
        <v>807.37</v>
      </c>
      <c r="H24" s="41"/>
    </row>
    <row r="25" customFormat="false" ht="20.1" hidden="false" customHeight="true" outlineLevel="0" collapsed="false">
      <c r="A25" s="38" t="s">
        <v>210</v>
      </c>
      <c r="B25" s="37" t="s">
        <v>189</v>
      </c>
      <c r="C25" s="39" t="s">
        <v>130</v>
      </c>
      <c r="D25" s="35"/>
      <c r="E25" s="36"/>
      <c r="F25" s="35"/>
      <c r="G25" s="35" t="n">
        <v>1000</v>
      </c>
      <c r="H25" s="41"/>
    </row>
    <row r="26" customFormat="false" ht="20.1" hidden="false" customHeight="true" outlineLevel="0" collapsed="false">
      <c r="A26" s="38" t="s">
        <v>211</v>
      </c>
      <c r="B26" s="37" t="s">
        <v>212</v>
      </c>
      <c r="C26" s="39" t="s">
        <v>130</v>
      </c>
      <c r="D26" s="35"/>
      <c r="E26" s="36"/>
      <c r="F26" s="35"/>
      <c r="G26" s="35" t="n">
        <v>979.95</v>
      </c>
      <c r="H26" s="41"/>
    </row>
    <row r="27" customFormat="false" ht="20.1" hidden="false" customHeight="true" outlineLevel="0" collapsed="false">
      <c r="A27" s="38" t="s">
        <v>213</v>
      </c>
      <c r="B27" s="37" t="s">
        <v>212</v>
      </c>
      <c r="C27" s="39" t="s">
        <v>130</v>
      </c>
      <c r="D27" s="35"/>
      <c r="E27" s="36"/>
      <c r="F27" s="35"/>
      <c r="G27" s="35" t="n">
        <v>979.95</v>
      </c>
      <c r="H27" s="41"/>
    </row>
    <row r="28" customFormat="false" ht="20.1" hidden="false" customHeight="true" outlineLevel="0" collapsed="false">
      <c r="A28" s="38" t="s">
        <v>214</v>
      </c>
      <c r="B28" s="37" t="s">
        <v>215</v>
      </c>
      <c r="C28" s="39" t="s">
        <v>130</v>
      </c>
      <c r="D28" s="35"/>
      <c r="E28" s="36"/>
      <c r="F28" s="35"/>
      <c r="G28" s="35" t="n">
        <v>771</v>
      </c>
      <c r="H28" s="41"/>
    </row>
    <row r="29" customFormat="false" ht="20.1" hidden="false" customHeight="true" outlineLevel="0" collapsed="false">
      <c r="A29" s="38" t="s">
        <v>216</v>
      </c>
      <c r="B29" s="37" t="s">
        <v>215</v>
      </c>
      <c r="C29" s="39" t="s">
        <v>130</v>
      </c>
      <c r="D29" s="35"/>
      <c r="E29" s="36"/>
      <c r="F29" s="35"/>
      <c r="G29" s="35" t="n">
        <v>771</v>
      </c>
      <c r="H29" s="41"/>
    </row>
    <row r="30" customFormat="false" ht="20.1" hidden="false" customHeight="true" outlineLevel="0" collapsed="false">
      <c r="A30" s="38" t="s">
        <v>217</v>
      </c>
      <c r="B30" s="37" t="s">
        <v>218</v>
      </c>
      <c r="C30" s="39" t="s">
        <v>130</v>
      </c>
      <c r="D30" s="35"/>
      <c r="E30" s="36"/>
      <c r="F30" s="35"/>
      <c r="G30" s="35" t="s">
        <v>219</v>
      </c>
      <c r="H30" s="41"/>
    </row>
    <row r="31" customFormat="false" ht="20.1" hidden="false" customHeight="true" outlineLevel="0" collapsed="false">
      <c r="A31" s="38" t="s">
        <v>220</v>
      </c>
      <c r="B31" s="37" t="s">
        <v>221</v>
      </c>
      <c r="C31" s="39" t="s">
        <v>130</v>
      </c>
      <c r="D31" s="35"/>
      <c r="E31" s="36"/>
      <c r="F31" s="35"/>
      <c r="G31" s="35" t="n">
        <v>1000</v>
      </c>
      <c r="H31" s="41"/>
    </row>
    <row r="32" customFormat="false" ht="20.1" hidden="false" customHeight="true" outlineLevel="0" collapsed="false">
      <c r="A32" s="38" t="s">
        <v>222</v>
      </c>
      <c r="B32" s="37" t="s">
        <v>221</v>
      </c>
      <c r="C32" s="39" t="s">
        <v>130</v>
      </c>
      <c r="D32" s="35"/>
      <c r="E32" s="36"/>
      <c r="F32" s="35"/>
      <c r="G32" s="35" t="n">
        <v>940.87</v>
      </c>
      <c r="H32" s="41"/>
    </row>
    <row r="33" customFormat="false" ht="20.1" hidden="false" customHeight="true" outlineLevel="0" collapsed="false">
      <c r="A33" s="38" t="s">
        <v>223</v>
      </c>
      <c r="B33" s="37" t="s">
        <v>224</v>
      </c>
      <c r="C33" s="39" t="s">
        <v>130</v>
      </c>
      <c r="D33" s="35"/>
      <c r="E33" s="36"/>
      <c r="F33" s="35"/>
      <c r="G33" s="35" t="n">
        <v>1361</v>
      </c>
      <c r="H33" s="41"/>
    </row>
    <row r="34" customFormat="false" ht="20.1" hidden="false" customHeight="true" outlineLevel="0" collapsed="false">
      <c r="A34" s="38" t="s">
        <v>225</v>
      </c>
      <c r="B34" s="37" t="s">
        <v>226</v>
      </c>
      <c r="C34" s="39" t="s">
        <v>130</v>
      </c>
      <c r="D34" s="35"/>
      <c r="E34" s="36"/>
      <c r="F34" s="35"/>
      <c r="G34" s="35" t="n">
        <v>779</v>
      </c>
      <c r="H34" s="41"/>
    </row>
    <row r="35" customFormat="false" ht="20.1" hidden="false" customHeight="true" outlineLevel="0" collapsed="false">
      <c r="A35" s="38" t="s">
        <v>227</v>
      </c>
      <c r="B35" s="37" t="s">
        <v>228</v>
      </c>
      <c r="C35" s="39" t="s">
        <v>130</v>
      </c>
      <c r="D35" s="35"/>
      <c r="E35" s="36"/>
      <c r="F35" s="35"/>
      <c r="G35" s="35" t="n">
        <v>800</v>
      </c>
      <c r="H35" s="41"/>
    </row>
    <row r="36" customFormat="false" ht="20.1" hidden="false" customHeight="true" outlineLevel="0" collapsed="false">
      <c r="A36" s="38" t="s">
        <v>229</v>
      </c>
      <c r="B36" s="37" t="s">
        <v>180</v>
      </c>
      <c r="C36" s="39" t="s">
        <v>130</v>
      </c>
      <c r="D36" s="35"/>
      <c r="E36" s="36"/>
      <c r="F36" s="35"/>
      <c r="G36" s="35" t="n">
        <v>1600</v>
      </c>
      <c r="H36" s="41"/>
    </row>
    <row r="37" customFormat="false" ht="20.1" hidden="false" customHeight="true" outlineLevel="0" collapsed="false">
      <c r="A37" s="38" t="s">
        <v>230</v>
      </c>
      <c r="B37" s="37" t="s">
        <v>180</v>
      </c>
      <c r="C37" s="39" t="s">
        <v>130</v>
      </c>
      <c r="D37" s="35"/>
      <c r="E37" s="36"/>
      <c r="F37" s="35"/>
      <c r="G37" s="35" t="n">
        <v>1600</v>
      </c>
      <c r="H37" s="41"/>
    </row>
    <row r="38" customFormat="false" ht="20.1" hidden="false" customHeight="true" outlineLevel="0" collapsed="false">
      <c r="A38" s="38" t="s">
        <v>231</v>
      </c>
      <c r="B38" s="37" t="s">
        <v>232</v>
      </c>
      <c r="C38" s="39" t="s">
        <v>130</v>
      </c>
      <c r="D38" s="35"/>
      <c r="E38" s="36"/>
      <c r="F38" s="35"/>
      <c r="G38" s="35" t="n">
        <v>1580</v>
      </c>
      <c r="H38" s="41"/>
    </row>
    <row r="39" customFormat="false" ht="20.1" hidden="false" customHeight="true" outlineLevel="0" collapsed="false">
      <c r="A39" s="38" t="s">
        <v>233</v>
      </c>
      <c r="B39" s="37" t="s">
        <v>234</v>
      </c>
      <c r="C39" s="39" t="s">
        <v>133</v>
      </c>
      <c r="D39" s="35"/>
      <c r="E39" s="36"/>
      <c r="F39" s="35" t="n">
        <v>4000</v>
      </c>
      <c r="G39" s="35"/>
      <c r="H39" s="41"/>
    </row>
    <row r="40" customFormat="false" ht="20.1" hidden="false" customHeight="true" outlineLevel="0" collapsed="false">
      <c r="A40" s="38"/>
      <c r="B40" s="37"/>
      <c r="C40" s="39"/>
      <c r="D40" s="35"/>
      <c r="E40" s="36"/>
      <c r="F40" s="35"/>
      <c r="G40" s="35"/>
      <c r="H40" s="41"/>
    </row>
    <row r="41" customFormat="false" ht="20.1" hidden="false" customHeight="true" outlineLevel="0" collapsed="false">
      <c r="A41" s="38"/>
      <c r="B41" s="37"/>
      <c r="C41" s="39"/>
      <c r="D41" s="35"/>
      <c r="E41" s="36"/>
      <c r="F41" s="35"/>
      <c r="G41" s="35"/>
      <c r="H41" s="41"/>
    </row>
    <row r="42" customFormat="false" ht="20.1" hidden="false" customHeight="true" outlineLevel="0" collapsed="false">
      <c r="A42" s="44" t="s">
        <v>172</v>
      </c>
      <c r="B42" s="44"/>
      <c r="C42" s="44"/>
      <c r="D42" s="45" t="n">
        <f aca="false">SUM(D5:D41)</f>
        <v>0</v>
      </c>
      <c r="E42" s="46" t="n">
        <f aca="false">SUM(E5:E41)</f>
        <v>0</v>
      </c>
      <c r="F42" s="46" t="n">
        <f aca="false">SUM(F5:F41)</f>
        <v>4000</v>
      </c>
      <c r="G42" s="47" t="n">
        <f aca="false">SUM(G5:G41)</f>
        <v>30822.2</v>
      </c>
      <c r="H42" s="55"/>
    </row>
    <row r="43" customFormat="false" ht="20.1" hidden="false" customHeight="true" outlineLevel="0" collapsed="false">
      <c r="A43" s="44" t="s">
        <v>173</v>
      </c>
      <c r="B43" s="44"/>
      <c r="C43" s="44"/>
      <c r="D43" s="49" t="n">
        <f aca="false">SUM(D42,E42,F42,G42)</f>
        <v>34822.2</v>
      </c>
      <c r="E43" s="49"/>
      <c r="F43" s="49"/>
      <c r="G43" s="49"/>
      <c r="H43" s="50" t="s">
        <v>174</v>
      </c>
    </row>
    <row r="44" customFormat="false" ht="21.75" hidden="false" customHeight="true" outlineLevel="0" collapsed="false">
      <c r="A44" s="44" t="s">
        <v>175</v>
      </c>
      <c r="B44" s="44"/>
      <c r="C44" s="44"/>
      <c r="D44" s="51" t="n">
        <f aca="false">D3-D43</f>
        <v>-3780.2</v>
      </c>
      <c r="E44" s="51"/>
      <c r="F44" s="51"/>
      <c r="G44" s="51"/>
      <c r="H44" s="52"/>
    </row>
    <row r="45" customFormat="false" ht="20.1" hidden="false" customHeight="true" outlineLevel="0" collapsed="false">
      <c r="A45" s="53"/>
      <c r="B45" s="54"/>
      <c r="C45" s="53"/>
      <c r="D45" s="53"/>
      <c r="E45" s="53"/>
    </row>
    <row r="46" customFormat="false" ht="20.1" hidden="false" customHeight="true" outlineLevel="0" collapsed="false">
      <c r="A46" s="53"/>
      <c r="B46" s="54"/>
      <c r="C46" s="53"/>
      <c r="D46" s="53"/>
      <c r="E46" s="53"/>
    </row>
    <row r="70" customFormat="false" ht="19.5" hidden="false" customHeight="true" outlineLevel="0" collapsed="false"/>
    <row r="71" customFormat="false" ht="19.5" hidden="false" customHeight="true" outlineLevel="0" collapsed="false"/>
    <row r="72" customFormat="false" ht="19.5" hidden="false" customHeight="true" outlineLevel="0" collapsed="false"/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42:C42"/>
    <mergeCell ref="A43:C43"/>
    <mergeCell ref="D43:G43"/>
    <mergeCell ref="A44:C44"/>
    <mergeCell ref="D44:G44"/>
  </mergeCells>
  <hyperlinks>
    <hyperlink ref="H1" location="Indice!A1" display="ÍNDICE"/>
  </hyperlinks>
  <printOptions headings="false" gridLines="false" gridLinesSet="true" horizontalCentered="false" verticalCentered="false"/>
  <pageMargins left="0.511805555555556" right="0.511805555555556" top="0.7875" bottom="0.7875" header="0.7875" footer="0.7875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8</v>
      </c>
      <c r="B1" s="20" t="s">
        <v>7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56" t="s">
        <v>235</v>
      </c>
      <c r="E3" s="56"/>
      <c r="F3" s="56"/>
      <c r="G3" s="56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57" t="s">
        <v>236</v>
      </c>
      <c r="B5" s="41" t="s">
        <v>237</v>
      </c>
      <c r="C5" s="39" t="s">
        <v>133</v>
      </c>
      <c r="D5" s="35"/>
      <c r="E5" s="36"/>
      <c r="F5" s="35" t="s">
        <v>238</v>
      </c>
      <c r="G5" s="35"/>
      <c r="H5" s="37"/>
    </row>
    <row r="6" customFormat="false" ht="21" hidden="false" customHeight="true" outlineLevel="0" collapsed="false">
      <c r="A6" s="58" t="s">
        <v>239</v>
      </c>
      <c r="B6" s="59" t="s">
        <v>240</v>
      </c>
      <c r="C6" s="60" t="s">
        <v>133</v>
      </c>
      <c r="D6" s="35"/>
      <c r="E6" s="36"/>
      <c r="F6" s="35" t="s">
        <v>241</v>
      </c>
      <c r="G6" s="35"/>
      <c r="H6" s="37"/>
    </row>
    <row r="7" customFormat="false" ht="20.1" hidden="false" customHeight="true" outlineLevel="0" collapsed="false">
      <c r="A7" s="58" t="s">
        <v>242</v>
      </c>
      <c r="B7" s="59" t="s">
        <v>243</v>
      </c>
      <c r="C7" s="60" t="s">
        <v>133</v>
      </c>
      <c r="D7" s="35"/>
      <c r="E7" s="36"/>
      <c r="F7" s="35" t="s">
        <v>238</v>
      </c>
      <c r="G7" s="35"/>
      <c r="H7" s="37"/>
    </row>
    <row r="8" customFormat="false" ht="20.1" hidden="false" customHeight="true" outlineLevel="0" collapsed="false">
      <c r="A8" s="58" t="s">
        <v>244</v>
      </c>
      <c r="B8" s="59" t="s">
        <v>237</v>
      </c>
      <c r="C8" s="60" t="s">
        <v>133</v>
      </c>
      <c r="D8" s="35"/>
      <c r="E8" s="36"/>
      <c r="F8" s="35" t="s">
        <v>238</v>
      </c>
      <c r="G8" s="35"/>
      <c r="H8" s="37"/>
    </row>
    <row r="9" customFormat="false" ht="20.1" hidden="false" customHeight="true" outlineLevel="0" collapsed="false">
      <c r="A9" s="58" t="s">
        <v>245</v>
      </c>
      <c r="B9" s="37" t="s">
        <v>246</v>
      </c>
      <c r="C9" s="60" t="s">
        <v>133</v>
      </c>
      <c r="D9" s="35"/>
      <c r="E9" s="36"/>
      <c r="F9" s="35" t="s">
        <v>247</v>
      </c>
      <c r="G9" s="35"/>
      <c r="H9" s="37"/>
    </row>
    <row r="10" customFormat="false" ht="20.1" hidden="false" customHeight="true" outlineLevel="0" collapsed="false">
      <c r="A10" s="32"/>
      <c r="B10" s="33"/>
      <c r="C10" s="39"/>
      <c r="D10" s="35"/>
      <c r="E10" s="36"/>
      <c r="F10" s="35"/>
      <c r="G10" s="35"/>
      <c r="H10" s="37"/>
    </row>
    <row r="11" customFormat="false" ht="20.1" hidden="false" customHeight="true" outlineLevel="0" collapsed="false">
      <c r="A11" s="38"/>
      <c r="B11" s="37"/>
      <c r="C11" s="39"/>
      <c r="D11" s="35"/>
      <c r="E11" s="36"/>
      <c r="F11" s="35"/>
      <c r="G11" s="35"/>
      <c r="H11" s="37"/>
    </row>
    <row r="12" customFormat="false" ht="20.1" hidden="false" customHeight="true" outlineLevel="0" collapsed="false">
      <c r="A12" s="38"/>
      <c r="B12" s="37"/>
      <c r="C12" s="39"/>
      <c r="D12" s="35"/>
      <c r="E12" s="36"/>
      <c r="F12" s="35"/>
      <c r="G12" s="35"/>
      <c r="H12" s="37"/>
    </row>
    <row r="13" customFormat="false" ht="20.1" hidden="false" customHeight="true" outlineLevel="0" collapsed="false">
      <c r="A13" s="38"/>
      <c r="B13" s="37"/>
      <c r="C13" s="39"/>
      <c r="D13" s="35"/>
      <c r="E13" s="36"/>
      <c r="F13" s="35"/>
      <c r="G13" s="35"/>
      <c r="H13" s="37"/>
    </row>
    <row r="14" customFormat="false" ht="20.1" hidden="false" customHeight="true" outlineLevel="0" collapsed="false">
      <c r="A14" s="38"/>
      <c r="B14" s="37"/>
      <c r="C14" s="39"/>
      <c r="D14" s="35"/>
      <c r="E14" s="36"/>
      <c r="F14" s="35"/>
      <c r="G14" s="35"/>
      <c r="H14" s="37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41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44" t="s">
        <v>172</v>
      </c>
      <c r="B25" s="44"/>
      <c r="C25" s="44"/>
      <c r="D25" s="45" t="n">
        <f aca="false">SUM(D5:D24)</f>
        <v>0</v>
      </c>
      <c r="E25" s="46" t="n">
        <f aca="false">SUM(E5:E24)</f>
        <v>0</v>
      </c>
      <c r="F25" s="46" t="n">
        <f aca="false">SUM(PPGA!F20)</f>
        <v>0</v>
      </c>
      <c r="G25" s="47" t="n">
        <f aca="false">SUM(G5:G24)</f>
        <v>0</v>
      </c>
      <c r="H25" s="55"/>
    </row>
    <row r="26" customFormat="false" ht="20.1" hidden="false" customHeight="true" outlineLevel="0" collapsed="false">
      <c r="A26" s="44" t="s">
        <v>173</v>
      </c>
      <c r="B26" s="44"/>
      <c r="C26" s="44"/>
      <c r="D26" s="49" t="n">
        <f aca="false">SUM(D25,E25,F25,G25)</f>
        <v>0</v>
      </c>
      <c r="E26" s="49"/>
      <c r="F26" s="49"/>
      <c r="G26" s="49"/>
      <c r="H26" s="50" t="s">
        <v>174</v>
      </c>
    </row>
    <row r="27" customFormat="false" ht="21.75" hidden="false" customHeight="true" outlineLevel="0" collapsed="false">
      <c r="A27" s="44" t="s">
        <v>175</v>
      </c>
      <c r="B27" s="44"/>
      <c r="C27" s="44"/>
      <c r="D27" s="51" t="n">
        <f aca="false">D3-D26</f>
        <v>5000</v>
      </c>
      <c r="E27" s="51"/>
      <c r="F27" s="51"/>
      <c r="G27" s="51"/>
      <c r="H27" s="52"/>
    </row>
    <row r="28" customFormat="false" ht="20.1" hidden="false" customHeight="true" outlineLevel="0" collapsed="false">
      <c r="A28" s="53"/>
      <c r="B28" s="54"/>
      <c r="C28" s="53"/>
      <c r="D28" s="53"/>
      <c r="E28" s="53"/>
    </row>
    <row r="29" customFormat="false" ht="20.1" hidden="false" customHeight="true" outlineLevel="0" collapsed="false">
      <c r="A29" s="53"/>
      <c r="B29" s="54"/>
      <c r="C29" s="53"/>
      <c r="D29" s="53"/>
      <c r="E29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5:C25"/>
    <mergeCell ref="A26:C26"/>
    <mergeCell ref="D26:G26"/>
    <mergeCell ref="A27:C27"/>
    <mergeCell ref="D27:G27"/>
  </mergeCells>
  <hyperlinks>
    <hyperlink ref="H1" location="Indice!A1" display="ÍNDICE"/>
  </hyperlinks>
  <printOptions headings="false" gridLines="false" gridLinesSet="true" horizontalCentered="false" verticalCentered="false"/>
  <pageMargins left="0.39375" right="0.39375" top="0.984027777777778" bottom="0.984027777777778" header="0.984027777777778" footer="0.984027777777778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10</v>
      </c>
      <c r="B1" s="20" t="s">
        <v>9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23504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/>
      <c r="B5" s="33"/>
      <c r="C5" s="34"/>
      <c r="D5" s="35"/>
      <c r="E5" s="36"/>
      <c r="F5" s="35"/>
      <c r="G5" s="35"/>
      <c r="H5" s="37"/>
    </row>
    <row r="6" customFormat="false" ht="20.1" hidden="false" customHeight="true" outlineLevel="0" collapsed="false">
      <c r="A6" s="38" t="s">
        <v>248</v>
      </c>
      <c r="B6" s="37" t="s">
        <v>249</v>
      </c>
      <c r="C6" s="39" t="s">
        <v>133</v>
      </c>
      <c r="D6" s="35"/>
      <c r="E6" s="36"/>
      <c r="F6" s="35" t="n">
        <v>684.45</v>
      </c>
      <c r="G6" s="35"/>
      <c r="H6" s="37"/>
    </row>
    <row r="7" customFormat="false" ht="21" hidden="false" customHeight="true" outlineLevel="0" collapsed="false">
      <c r="A7" s="38" t="s">
        <v>250</v>
      </c>
      <c r="B7" s="37" t="s">
        <v>251</v>
      </c>
      <c r="C7" s="39" t="s">
        <v>133</v>
      </c>
      <c r="D7" s="35"/>
      <c r="E7" s="36"/>
      <c r="F7" s="35" t="n">
        <v>681.45</v>
      </c>
      <c r="G7" s="35"/>
      <c r="H7" s="37"/>
    </row>
    <row r="8" customFormat="false" ht="20.1" hidden="false" customHeight="true" outlineLevel="0" collapsed="false">
      <c r="A8" s="38" t="s">
        <v>252</v>
      </c>
      <c r="B8" s="37" t="s">
        <v>253</v>
      </c>
      <c r="C8" s="39" t="s">
        <v>130</v>
      </c>
      <c r="D8" s="35"/>
      <c r="E8" s="36"/>
      <c r="F8" s="35"/>
      <c r="G8" s="35" t="n">
        <v>1101.58</v>
      </c>
      <c r="H8" s="37"/>
    </row>
    <row r="9" customFormat="false" ht="20.1" hidden="false" customHeight="true" outlineLevel="0" collapsed="false">
      <c r="A9" s="38" t="s">
        <v>254</v>
      </c>
      <c r="B9" s="37" t="s">
        <v>255</v>
      </c>
      <c r="C9" s="39" t="s">
        <v>133</v>
      </c>
      <c r="D9" s="35"/>
      <c r="E9" s="36"/>
      <c r="F9" s="35" t="n">
        <v>2786.04</v>
      </c>
      <c r="G9" s="35"/>
      <c r="H9" s="37"/>
    </row>
    <row r="10" customFormat="false" ht="20.1" hidden="false" customHeight="true" outlineLevel="0" collapsed="false">
      <c r="A10" s="38" t="s">
        <v>256</v>
      </c>
      <c r="B10" s="37" t="s">
        <v>257</v>
      </c>
      <c r="C10" s="39" t="s">
        <v>130</v>
      </c>
      <c r="D10" s="35"/>
      <c r="E10" s="36"/>
      <c r="F10" s="35"/>
      <c r="G10" s="35" t="n">
        <v>684.48</v>
      </c>
      <c r="H10" s="37"/>
    </row>
    <row r="11" customFormat="false" ht="20.1" hidden="false" customHeight="true" outlineLevel="0" collapsed="false">
      <c r="A11" s="38" t="s">
        <v>258</v>
      </c>
      <c r="B11" s="37" t="s">
        <v>259</v>
      </c>
      <c r="C11" s="39" t="s">
        <v>130</v>
      </c>
      <c r="D11" s="35"/>
      <c r="E11" s="36"/>
      <c r="F11" s="35"/>
      <c r="G11" s="35" t="n">
        <v>719</v>
      </c>
      <c r="H11" s="37"/>
    </row>
    <row r="12" customFormat="false" ht="20.1" hidden="false" customHeight="true" outlineLevel="0" collapsed="false">
      <c r="A12" s="38" t="s">
        <v>260</v>
      </c>
      <c r="B12" s="37" t="s">
        <v>261</v>
      </c>
      <c r="C12" s="39" t="s">
        <v>130</v>
      </c>
      <c r="D12" s="35"/>
      <c r="E12" s="36"/>
      <c r="F12" s="35"/>
      <c r="G12" s="35" t="n">
        <v>433</v>
      </c>
      <c r="H12" s="37"/>
    </row>
    <row r="13" customFormat="false" ht="20.1" hidden="false" customHeight="true" outlineLevel="0" collapsed="false">
      <c r="A13" s="38" t="s">
        <v>262</v>
      </c>
      <c r="B13" s="37" t="s">
        <v>263</v>
      </c>
      <c r="C13" s="39" t="s">
        <v>130</v>
      </c>
      <c r="D13" s="35"/>
      <c r="E13" s="36"/>
      <c r="F13" s="35"/>
      <c r="G13" s="35" t="n">
        <v>433</v>
      </c>
      <c r="H13" s="37"/>
    </row>
    <row r="14" customFormat="false" ht="20.1" hidden="false" customHeight="true" outlineLevel="0" collapsed="false">
      <c r="A14" s="38" t="s">
        <v>264</v>
      </c>
      <c r="B14" s="37" t="s">
        <v>265</v>
      </c>
      <c r="C14" s="39" t="s">
        <v>130</v>
      </c>
      <c r="D14" s="35"/>
      <c r="E14" s="36"/>
      <c r="F14" s="35"/>
      <c r="G14" s="35" t="n">
        <v>1300</v>
      </c>
      <c r="H14" s="37"/>
    </row>
    <row r="15" customFormat="false" ht="20.1" hidden="false" customHeight="true" outlineLevel="0" collapsed="false">
      <c r="A15" s="38" t="s">
        <v>266</v>
      </c>
      <c r="B15" s="37" t="s">
        <v>267</v>
      </c>
      <c r="C15" s="39" t="s">
        <v>130</v>
      </c>
      <c r="D15" s="35"/>
      <c r="E15" s="36"/>
      <c r="F15" s="35"/>
      <c r="G15" s="35" t="n">
        <v>1393.01</v>
      </c>
      <c r="H15" s="37"/>
    </row>
    <row r="16" customFormat="false" ht="20.1" hidden="false" customHeight="true" outlineLevel="0" collapsed="false">
      <c r="A16" s="38" t="s">
        <v>268</v>
      </c>
      <c r="B16" s="37" t="s">
        <v>269</v>
      </c>
      <c r="C16" s="39" t="s">
        <v>130</v>
      </c>
      <c r="D16" s="35"/>
      <c r="E16" s="36"/>
      <c r="F16" s="35"/>
      <c r="G16" s="35" t="n">
        <v>1393.01</v>
      </c>
      <c r="H16" s="41"/>
    </row>
    <row r="17" customFormat="false" ht="20.1" hidden="false" customHeight="true" outlineLevel="0" collapsed="false">
      <c r="A17" s="38" t="s">
        <v>270</v>
      </c>
      <c r="B17" s="37" t="s">
        <v>271</v>
      </c>
      <c r="C17" s="39" t="s">
        <v>130</v>
      </c>
      <c r="D17" s="35"/>
      <c r="E17" s="36"/>
      <c r="F17" s="35"/>
      <c r="G17" s="35" t="n">
        <v>685</v>
      </c>
      <c r="H17" s="41"/>
    </row>
    <row r="18" customFormat="false" ht="20.1" hidden="false" customHeight="true" outlineLevel="0" collapsed="false">
      <c r="A18" s="38" t="s">
        <v>272</v>
      </c>
      <c r="B18" s="37" t="s">
        <v>273</v>
      </c>
      <c r="C18" s="39" t="s">
        <v>130</v>
      </c>
      <c r="D18" s="35"/>
      <c r="E18" s="36"/>
      <c r="F18" s="35"/>
      <c r="G18" s="35" t="n">
        <v>719</v>
      </c>
      <c r="H18" s="41"/>
    </row>
    <row r="19" customFormat="false" ht="20.1" hidden="false" customHeight="true" outlineLevel="0" collapsed="false">
      <c r="A19" s="38" t="s">
        <v>274</v>
      </c>
      <c r="B19" s="37" t="s">
        <v>275</v>
      </c>
      <c r="C19" s="39" t="s">
        <v>130</v>
      </c>
      <c r="D19" s="35"/>
      <c r="E19" s="36"/>
      <c r="F19" s="35"/>
      <c r="G19" s="35" t="n">
        <v>1500</v>
      </c>
      <c r="H19" s="41"/>
    </row>
    <row r="20" customFormat="false" ht="20.1" hidden="false" customHeight="true" outlineLevel="0" collapsed="false">
      <c r="A20" s="38" t="s">
        <v>276</v>
      </c>
      <c r="B20" s="37" t="s">
        <v>277</v>
      </c>
      <c r="C20" s="39" t="s">
        <v>130</v>
      </c>
      <c r="D20" s="35"/>
      <c r="E20" s="36"/>
      <c r="F20" s="35"/>
      <c r="G20" s="35" t="n">
        <v>1000</v>
      </c>
      <c r="H20" s="41"/>
    </row>
    <row r="21" customFormat="false" ht="20.1" hidden="false" customHeight="true" outlineLevel="0" collapsed="false">
      <c r="A21" s="38" t="s">
        <v>278</v>
      </c>
      <c r="B21" s="37" t="s">
        <v>279</v>
      </c>
      <c r="C21" s="39" t="s">
        <v>130</v>
      </c>
      <c r="D21" s="35"/>
      <c r="E21" s="36"/>
      <c r="F21" s="35"/>
      <c r="G21" s="35" t="n">
        <v>800</v>
      </c>
      <c r="H21" s="41"/>
    </row>
    <row r="22" customFormat="false" ht="20.1" hidden="false" customHeight="true" outlineLevel="0" collapsed="false">
      <c r="A22" s="38" t="s">
        <v>280</v>
      </c>
      <c r="B22" s="37" t="s">
        <v>281</v>
      </c>
      <c r="C22" s="39" t="s">
        <v>130</v>
      </c>
      <c r="D22" s="35"/>
      <c r="E22" s="36"/>
      <c r="F22" s="35"/>
      <c r="G22" s="35" t="n">
        <v>1500</v>
      </c>
      <c r="H22" s="41"/>
    </row>
    <row r="23" customFormat="false" ht="20.1" hidden="false" customHeight="true" outlineLevel="0" collapsed="false">
      <c r="A23" s="38" t="s">
        <v>282</v>
      </c>
      <c r="B23" s="37" t="s">
        <v>283</v>
      </c>
      <c r="C23" s="39" t="s">
        <v>130</v>
      </c>
      <c r="D23" s="35"/>
      <c r="E23" s="36"/>
      <c r="F23" s="35"/>
      <c r="G23" s="35" t="n">
        <v>1500</v>
      </c>
      <c r="H23" s="41"/>
    </row>
    <row r="24" customFormat="false" ht="20.1" hidden="false" customHeight="true" outlineLevel="0" collapsed="false">
      <c r="A24" s="38" t="s">
        <v>284</v>
      </c>
      <c r="B24" s="37" t="s">
        <v>285</v>
      </c>
      <c r="C24" s="39" t="s">
        <v>133</v>
      </c>
      <c r="D24" s="35"/>
      <c r="E24" s="36"/>
      <c r="F24" s="35" t="n">
        <v>684.45</v>
      </c>
      <c r="G24" s="35"/>
      <c r="H24" s="41"/>
    </row>
    <row r="25" customFormat="false" ht="20.1" hidden="false" customHeight="true" outlineLevel="0" collapsed="false">
      <c r="A25" s="38" t="s">
        <v>286</v>
      </c>
      <c r="B25" s="37" t="s">
        <v>287</v>
      </c>
      <c r="C25" s="39" t="s">
        <v>130</v>
      </c>
      <c r="D25" s="35"/>
      <c r="E25" s="36"/>
      <c r="F25" s="35"/>
      <c r="G25" s="35" t="n">
        <v>719</v>
      </c>
      <c r="H25" s="41"/>
    </row>
    <row r="26" customFormat="false" ht="20.1" hidden="false" customHeight="true" outlineLevel="0" collapsed="false">
      <c r="A26" s="38" t="s">
        <v>288</v>
      </c>
      <c r="B26" s="37" t="s">
        <v>289</v>
      </c>
      <c r="C26" s="39" t="s">
        <v>133</v>
      </c>
      <c r="D26" s="35"/>
      <c r="E26" s="36"/>
      <c r="F26" s="35" t="n">
        <v>684.45</v>
      </c>
      <c r="G26" s="35"/>
      <c r="H26" s="41"/>
    </row>
    <row r="27" customFormat="false" ht="20.1" hidden="false" customHeight="true" outlineLevel="0" collapsed="false">
      <c r="A27" s="38" t="s">
        <v>290</v>
      </c>
      <c r="B27" s="37" t="s">
        <v>243</v>
      </c>
      <c r="C27" s="39" t="s">
        <v>133</v>
      </c>
      <c r="D27" s="35"/>
      <c r="E27" s="36"/>
      <c r="F27" s="35" t="n">
        <v>1380</v>
      </c>
      <c r="G27" s="35"/>
      <c r="H27" s="41"/>
    </row>
    <row r="28" customFormat="false" ht="20.1" hidden="false" customHeight="true" outlineLevel="0" collapsed="false">
      <c r="A28" s="38" t="s">
        <v>291</v>
      </c>
      <c r="B28" s="37" t="s">
        <v>292</v>
      </c>
      <c r="C28" s="39" t="s">
        <v>133</v>
      </c>
      <c r="D28" s="35"/>
      <c r="E28" s="36"/>
      <c r="F28" s="35" t="n">
        <v>700</v>
      </c>
      <c r="G28" s="35"/>
      <c r="H28" s="41"/>
    </row>
    <row r="29" customFormat="false" ht="20.1" hidden="false" customHeight="true" outlineLevel="0" collapsed="false">
      <c r="A29" s="38"/>
      <c r="B29" s="37"/>
      <c r="C29" s="39"/>
      <c r="D29" s="35"/>
      <c r="E29" s="36"/>
      <c r="F29" s="35"/>
      <c r="G29" s="35"/>
      <c r="H29" s="41"/>
    </row>
    <row r="30" customFormat="false" ht="20.1" hidden="false" customHeight="true" outlineLevel="0" collapsed="false">
      <c r="A30" s="38"/>
      <c r="B30" s="37"/>
      <c r="C30" s="39"/>
      <c r="D30" s="35"/>
      <c r="E30" s="36"/>
      <c r="F30" s="35"/>
      <c r="G30" s="35"/>
      <c r="H30" s="41"/>
    </row>
    <row r="31" customFormat="false" ht="20.1" hidden="false" customHeight="true" outlineLevel="0" collapsed="false">
      <c r="A31" s="38"/>
      <c r="B31" s="37"/>
      <c r="C31" s="39"/>
      <c r="D31" s="35"/>
      <c r="E31" s="36"/>
      <c r="F31" s="35"/>
      <c r="G31" s="35"/>
      <c r="H31" s="41"/>
    </row>
    <row r="32" customFormat="false" ht="20.1" hidden="false" customHeight="true" outlineLevel="0" collapsed="false">
      <c r="A32" s="38"/>
      <c r="B32" s="37"/>
      <c r="C32" s="39"/>
      <c r="D32" s="35"/>
      <c r="E32" s="36"/>
      <c r="F32" s="35"/>
      <c r="G32" s="35"/>
      <c r="H32" s="41"/>
    </row>
    <row r="33" customFormat="false" ht="20.1" hidden="false" customHeight="true" outlineLevel="0" collapsed="false">
      <c r="A33" s="44" t="s">
        <v>172</v>
      </c>
      <c r="B33" s="44"/>
      <c r="C33" s="44"/>
      <c r="D33" s="45" t="n">
        <f aca="false">SUM(D5:D32)</f>
        <v>0</v>
      </c>
      <c r="E33" s="46" t="n">
        <f aca="false">SUM(E5:E32)</f>
        <v>0</v>
      </c>
      <c r="F33" s="46" t="n">
        <f aca="false">SUM(F5:F32)</f>
        <v>7600.84</v>
      </c>
      <c r="G33" s="47" t="n">
        <f aca="false">SUM(G5:G32)</f>
        <v>15880.08</v>
      </c>
      <c r="H33" s="55"/>
    </row>
    <row r="34" customFormat="false" ht="20.1" hidden="false" customHeight="true" outlineLevel="0" collapsed="false">
      <c r="A34" s="44" t="s">
        <v>173</v>
      </c>
      <c r="B34" s="44"/>
      <c r="C34" s="44"/>
      <c r="D34" s="49" t="n">
        <f aca="false">SUM(D33,E33,F33,G33)</f>
        <v>23480.92</v>
      </c>
      <c r="E34" s="49"/>
      <c r="F34" s="49"/>
      <c r="G34" s="49"/>
      <c r="H34" s="50" t="s">
        <v>174</v>
      </c>
    </row>
    <row r="35" customFormat="false" ht="21.75" hidden="false" customHeight="true" outlineLevel="0" collapsed="false">
      <c r="A35" s="44" t="s">
        <v>175</v>
      </c>
      <c r="B35" s="44"/>
      <c r="C35" s="44"/>
      <c r="D35" s="51" t="n">
        <f aca="false">D3-D34</f>
        <v>23.0800000000017</v>
      </c>
      <c r="E35" s="51"/>
      <c r="F35" s="51"/>
      <c r="G35" s="51"/>
      <c r="H35" s="52"/>
    </row>
    <row r="36" customFormat="false" ht="20.1" hidden="false" customHeight="true" outlineLevel="0" collapsed="false">
      <c r="A36" s="53"/>
      <c r="B36" s="54"/>
      <c r="C36" s="53"/>
      <c r="D36" s="53"/>
      <c r="E36" s="53"/>
    </row>
    <row r="37" customFormat="false" ht="20.1" hidden="false" customHeight="true" outlineLevel="0" collapsed="false">
      <c r="A37" s="53"/>
      <c r="B37" s="54"/>
      <c r="C37" s="53"/>
      <c r="D37" s="53"/>
      <c r="E37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33:C33"/>
    <mergeCell ref="A34:C34"/>
    <mergeCell ref="D34:G34"/>
    <mergeCell ref="A35:C35"/>
    <mergeCell ref="D35:G35"/>
  </mergeCells>
  <hyperlinks>
    <hyperlink ref="H1" location="Indice!A1" display="ÍNDICE"/>
  </hyperlinks>
  <printOptions headings="false" gridLines="false" gridLinesSet="true" horizontalCentered="false" verticalCentered="false"/>
  <pageMargins left="0.39375" right="0.39375" top="0.7875" bottom="0.7875" header="0.7875" footer="0.7875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12</v>
      </c>
      <c r="B1" s="20" t="s">
        <v>11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8830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 t="s">
        <v>293</v>
      </c>
      <c r="B5" s="33" t="s">
        <v>294</v>
      </c>
      <c r="C5" s="34" t="s">
        <v>133</v>
      </c>
      <c r="D5" s="35"/>
      <c r="E5" s="36"/>
      <c r="F5" s="35" t="n">
        <v>1204.08</v>
      </c>
      <c r="G5" s="35"/>
      <c r="H5" s="37"/>
    </row>
    <row r="6" customFormat="false" ht="20.1" hidden="false" customHeight="true" outlineLevel="0" collapsed="false">
      <c r="A6" s="38" t="s">
        <v>295</v>
      </c>
      <c r="B6" s="37" t="s">
        <v>296</v>
      </c>
      <c r="C6" s="39" t="s">
        <v>133</v>
      </c>
      <c r="D6" s="35"/>
      <c r="E6" s="36"/>
      <c r="F6" s="35" t="n">
        <v>401.36</v>
      </c>
      <c r="G6" s="35"/>
      <c r="H6" s="37"/>
    </row>
    <row r="7" customFormat="false" ht="21" hidden="false" customHeight="true" outlineLevel="0" collapsed="false">
      <c r="A7" s="38" t="s">
        <v>297</v>
      </c>
      <c r="B7" s="37" t="s">
        <v>298</v>
      </c>
      <c r="C7" s="39" t="s">
        <v>133</v>
      </c>
      <c r="D7" s="35"/>
      <c r="E7" s="36"/>
      <c r="F7" s="35" t="n">
        <v>802.72</v>
      </c>
      <c r="G7" s="35"/>
      <c r="H7" s="37"/>
    </row>
    <row r="8" customFormat="false" ht="20.1" hidden="false" customHeight="true" outlineLevel="0" collapsed="false">
      <c r="A8" s="38" t="s">
        <v>299</v>
      </c>
      <c r="B8" s="37" t="s">
        <v>300</v>
      </c>
      <c r="C8" s="39" t="s">
        <v>133</v>
      </c>
      <c r="D8" s="35"/>
      <c r="E8" s="36"/>
      <c r="F8" s="35" t="n">
        <v>401.36</v>
      </c>
      <c r="G8" s="35"/>
      <c r="H8" s="37"/>
    </row>
    <row r="9" customFormat="false" ht="20.1" hidden="false" customHeight="true" outlineLevel="0" collapsed="false">
      <c r="A9" s="38" t="s">
        <v>301</v>
      </c>
      <c r="B9" s="37" t="s">
        <v>302</v>
      </c>
      <c r="C9" s="39" t="s">
        <v>133</v>
      </c>
      <c r="D9" s="35"/>
      <c r="E9" s="36"/>
      <c r="F9" s="35" t="n">
        <v>802.72</v>
      </c>
      <c r="G9" s="35"/>
      <c r="H9" s="37"/>
    </row>
    <row r="10" customFormat="false" ht="20.1" hidden="false" customHeight="true" outlineLevel="0" collapsed="false">
      <c r="A10" s="38" t="s">
        <v>303</v>
      </c>
      <c r="B10" s="37" t="s">
        <v>304</v>
      </c>
      <c r="C10" s="39" t="s">
        <v>133</v>
      </c>
      <c r="D10" s="35"/>
      <c r="E10" s="36"/>
      <c r="F10" s="35" t="n">
        <v>802.72</v>
      </c>
      <c r="G10" s="35"/>
      <c r="H10" s="37"/>
    </row>
    <row r="11" customFormat="false" ht="20.1" hidden="false" customHeight="true" outlineLevel="0" collapsed="false">
      <c r="A11" s="38" t="s">
        <v>305</v>
      </c>
      <c r="B11" s="37" t="s">
        <v>306</v>
      </c>
      <c r="C11" s="39" t="s">
        <v>133</v>
      </c>
      <c r="D11" s="35"/>
      <c r="E11" s="36"/>
      <c r="F11" s="35" t="n">
        <v>1204.08</v>
      </c>
      <c r="G11" s="35"/>
      <c r="H11" s="37"/>
    </row>
    <row r="12" customFormat="false" ht="20.1" hidden="false" customHeight="true" outlineLevel="0" collapsed="false">
      <c r="A12" s="38" t="s">
        <v>307</v>
      </c>
      <c r="B12" s="37" t="s">
        <v>308</v>
      </c>
      <c r="C12" s="39" t="s">
        <v>133</v>
      </c>
      <c r="D12" s="35"/>
      <c r="E12" s="36"/>
      <c r="F12" s="35" t="n">
        <v>1200</v>
      </c>
      <c r="G12" s="35"/>
      <c r="H12" s="37"/>
    </row>
    <row r="13" customFormat="false" ht="20.1" hidden="false" customHeight="true" outlineLevel="0" collapsed="false">
      <c r="A13" s="38" t="s">
        <v>309</v>
      </c>
      <c r="B13" s="37" t="s">
        <v>310</v>
      </c>
      <c r="C13" s="39" t="s">
        <v>133</v>
      </c>
      <c r="D13" s="35"/>
      <c r="E13" s="36"/>
      <c r="F13" s="35" t="n">
        <v>300</v>
      </c>
      <c r="G13" s="35"/>
      <c r="H13" s="37"/>
    </row>
    <row r="14" customFormat="false" ht="20.1" hidden="false" customHeight="true" outlineLevel="0" collapsed="false">
      <c r="A14" s="38" t="s">
        <v>311</v>
      </c>
      <c r="B14" s="37" t="s">
        <v>312</v>
      </c>
      <c r="C14" s="39" t="s">
        <v>133</v>
      </c>
      <c r="D14" s="35"/>
      <c r="E14" s="36"/>
      <c r="F14" s="35" t="n">
        <v>800</v>
      </c>
      <c r="G14" s="35"/>
      <c r="H14" s="37"/>
    </row>
    <row r="15" customFormat="false" ht="20.1" hidden="false" customHeight="true" outlineLevel="0" collapsed="false">
      <c r="A15" s="38" t="s">
        <v>313</v>
      </c>
      <c r="B15" s="37" t="s">
        <v>314</v>
      </c>
      <c r="C15" s="39" t="s">
        <v>130</v>
      </c>
      <c r="D15" s="35"/>
      <c r="E15" s="36"/>
      <c r="F15" s="35"/>
      <c r="G15" s="35" t="n">
        <v>500</v>
      </c>
      <c r="H15" s="37"/>
    </row>
    <row r="16" customFormat="false" ht="20.1" hidden="false" customHeight="true" outlineLevel="0" collapsed="false">
      <c r="A16" s="38" t="s">
        <v>315</v>
      </c>
      <c r="B16" s="37" t="s">
        <v>312</v>
      </c>
      <c r="C16" s="39" t="s">
        <v>133</v>
      </c>
      <c r="D16" s="35"/>
      <c r="E16" s="36"/>
      <c r="F16" s="35" t="n">
        <v>410</v>
      </c>
      <c r="G16" s="35"/>
      <c r="H16" s="37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38"/>
      <c r="B26" s="37"/>
      <c r="C26" s="39"/>
      <c r="D26" s="35"/>
      <c r="E26" s="36"/>
      <c r="F26" s="35"/>
      <c r="G26" s="35"/>
      <c r="H26" s="41"/>
    </row>
    <row r="27" customFormat="false" ht="20.1" hidden="false" customHeight="true" outlineLevel="0" collapsed="false">
      <c r="A27" s="44" t="s">
        <v>172</v>
      </c>
      <c r="B27" s="44"/>
      <c r="C27" s="44"/>
      <c r="D27" s="45" t="n">
        <f aca="false">SUM(D5:D26)</f>
        <v>0</v>
      </c>
      <c r="E27" s="46" t="n">
        <f aca="false">SUM(E5:E26)</f>
        <v>0</v>
      </c>
      <c r="F27" s="46" t="n">
        <f aca="false">SUM(F5:F26)</f>
        <v>8329.04</v>
      </c>
      <c r="G27" s="47" t="n">
        <f aca="false">SUM(G5:G26)</f>
        <v>500</v>
      </c>
      <c r="H27" s="55"/>
    </row>
    <row r="28" customFormat="false" ht="20.1" hidden="false" customHeight="true" outlineLevel="0" collapsed="false">
      <c r="A28" s="44" t="s">
        <v>173</v>
      </c>
      <c r="B28" s="44"/>
      <c r="C28" s="44"/>
      <c r="D28" s="49" t="n">
        <f aca="false">SUM(D27,E27,F27,G27)</f>
        <v>8829.04</v>
      </c>
      <c r="E28" s="49"/>
      <c r="F28" s="49"/>
      <c r="G28" s="49"/>
      <c r="H28" s="50" t="s">
        <v>174</v>
      </c>
    </row>
    <row r="29" customFormat="false" ht="21.75" hidden="false" customHeight="true" outlineLevel="0" collapsed="false">
      <c r="A29" s="44" t="s">
        <v>175</v>
      </c>
      <c r="B29" s="44"/>
      <c r="C29" s="44"/>
      <c r="D29" s="51" t="n">
        <f aca="false">D3-D28</f>
        <v>0.959999999999127</v>
      </c>
      <c r="E29" s="51"/>
      <c r="F29" s="51"/>
      <c r="G29" s="51"/>
      <c r="H29" s="52"/>
    </row>
    <row r="30" customFormat="false" ht="20.1" hidden="false" customHeight="true" outlineLevel="0" collapsed="false">
      <c r="A30" s="53"/>
      <c r="B30" s="54"/>
      <c r="C30" s="53"/>
      <c r="D30" s="53"/>
      <c r="E30" s="53"/>
    </row>
    <row r="31" customFormat="false" ht="20.1" hidden="false" customHeight="true" outlineLevel="0" collapsed="false">
      <c r="A31" s="53"/>
      <c r="B31" s="54"/>
      <c r="C31" s="53"/>
      <c r="D31" s="53"/>
      <c r="E31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7:C27"/>
    <mergeCell ref="A28:C28"/>
    <mergeCell ref="D28:G28"/>
    <mergeCell ref="A29:C29"/>
    <mergeCell ref="D29:G29"/>
  </mergeCells>
  <hyperlinks>
    <hyperlink ref="H1" location="Indice!A1" display="ÍNDICE"/>
  </hyperlinks>
  <printOptions headings="false" gridLines="false" gridLinesSet="true" horizontalCentered="false" verticalCentered="false"/>
  <pageMargins left="0.39375" right="0.39375" top="0.7875" bottom="0.7875" header="0.7875" footer="0.7875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14</v>
      </c>
      <c r="B1" s="20" t="s">
        <v>13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s">
        <v>316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 t="s">
        <v>317</v>
      </c>
      <c r="B5" s="33" t="s">
        <v>318</v>
      </c>
      <c r="C5" s="34" t="s">
        <v>133</v>
      </c>
      <c r="D5" s="35"/>
      <c r="E5" s="36"/>
      <c r="F5" s="35" t="n">
        <v>861.05</v>
      </c>
      <c r="G5" s="35"/>
      <c r="H5" s="37"/>
    </row>
    <row r="6" customFormat="false" ht="20.1" hidden="false" customHeight="true" outlineLevel="0" collapsed="false">
      <c r="A6" s="38" t="s">
        <v>319</v>
      </c>
      <c r="B6" s="37" t="s">
        <v>320</v>
      </c>
      <c r="C6" s="39" t="s">
        <v>133</v>
      </c>
      <c r="D6" s="35"/>
      <c r="E6" s="36"/>
      <c r="F6" s="35" t="n">
        <v>1362.02</v>
      </c>
      <c r="G6" s="35"/>
      <c r="H6" s="37"/>
    </row>
    <row r="7" customFormat="false" ht="20.1" hidden="false" customHeight="true" outlineLevel="0" collapsed="false">
      <c r="A7" s="38" t="s">
        <v>321</v>
      </c>
      <c r="B7" s="37" t="s">
        <v>322</v>
      </c>
      <c r="C7" s="39" t="s">
        <v>133</v>
      </c>
      <c r="D7" s="35"/>
      <c r="E7" s="36"/>
      <c r="F7" s="35" t="n">
        <v>1362.02</v>
      </c>
      <c r="G7" s="35"/>
      <c r="H7" s="37"/>
    </row>
    <row r="8" customFormat="false" ht="21" hidden="false" customHeight="true" outlineLevel="0" collapsed="false">
      <c r="A8" s="38" t="s">
        <v>323</v>
      </c>
      <c r="B8" s="37" t="s">
        <v>324</v>
      </c>
      <c r="C8" s="39" t="s">
        <v>133</v>
      </c>
      <c r="D8" s="35"/>
      <c r="E8" s="36"/>
      <c r="F8" s="35" t="n">
        <v>861</v>
      </c>
      <c r="G8" s="35"/>
      <c r="H8" s="37"/>
    </row>
    <row r="9" customFormat="false" ht="20.1" hidden="false" customHeight="true" outlineLevel="0" collapsed="false">
      <c r="A9" s="38" t="s">
        <v>325</v>
      </c>
      <c r="B9" s="37" t="s">
        <v>326</v>
      </c>
      <c r="C9" s="39" t="s">
        <v>133</v>
      </c>
      <c r="D9" s="35"/>
      <c r="E9" s="36"/>
      <c r="F9" s="35" t="s">
        <v>327</v>
      </c>
      <c r="G9" s="35"/>
      <c r="H9" s="37"/>
    </row>
    <row r="10" customFormat="false" ht="20.1" hidden="false" customHeight="true" outlineLevel="0" collapsed="false">
      <c r="A10" s="38" t="s">
        <v>328</v>
      </c>
      <c r="B10" s="37" t="s">
        <v>329</v>
      </c>
      <c r="C10" s="39" t="s">
        <v>133</v>
      </c>
      <c r="D10" s="35"/>
      <c r="E10" s="36"/>
      <c r="F10" s="35" t="n">
        <v>1111.54</v>
      </c>
      <c r="G10" s="35"/>
      <c r="H10" s="37"/>
    </row>
    <row r="11" customFormat="false" ht="20.1" hidden="false" customHeight="true" outlineLevel="0" collapsed="false">
      <c r="A11" s="38" t="s">
        <v>330</v>
      </c>
      <c r="B11" s="37" t="s">
        <v>331</v>
      </c>
      <c r="C11" s="39" t="s">
        <v>133</v>
      </c>
      <c r="D11" s="35"/>
      <c r="E11" s="36"/>
      <c r="F11" s="35" t="n">
        <v>1362.02</v>
      </c>
      <c r="G11" s="35"/>
      <c r="H11" s="37"/>
    </row>
    <row r="12" customFormat="false" ht="20.1" hidden="false" customHeight="true" outlineLevel="0" collapsed="false">
      <c r="A12" s="38" t="s">
        <v>332</v>
      </c>
      <c r="B12" s="37" t="s">
        <v>333</v>
      </c>
      <c r="C12" s="39" t="s">
        <v>133</v>
      </c>
      <c r="D12" s="35"/>
      <c r="E12" s="36"/>
      <c r="F12" s="35" t="n">
        <v>240</v>
      </c>
      <c r="G12" s="35"/>
      <c r="H12" s="37"/>
    </row>
    <row r="13" customFormat="false" ht="20.1" hidden="false" customHeight="true" outlineLevel="0" collapsed="false">
      <c r="A13" s="38" t="s">
        <v>334</v>
      </c>
      <c r="B13" s="37" t="s">
        <v>333</v>
      </c>
      <c r="C13" s="39" t="s">
        <v>133</v>
      </c>
      <c r="D13" s="35"/>
      <c r="E13" s="36"/>
      <c r="F13" s="35" t="n">
        <v>468</v>
      </c>
      <c r="G13" s="35"/>
      <c r="H13" s="37"/>
    </row>
    <row r="14" customFormat="false" ht="20.1" hidden="false" customHeight="true" outlineLevel="0" collapsed="false">
      <c r="A14" s="38" t="s">
        <v>335</v>
      </c>
      <c r="B14" s="37" t="s">
        <v>336</v>
      </c>
      <c r="C14" s="39" t="s">
        <v>133</v>
      </c>
      <c r="D14" s="35"/>
      <c r="E14" s="36"/>
      <c r="F14" s="35" t="n">
        <v>960</v>
      </c>
      <c r="G14" s="35"/>
      <c r="H14" s="37"/>
    </row>
    <row r="15" customFormat="false" ht="20.1" hidden="false" customHeight="true" outlineLevel="0" collapsed="false">
      <c r="A15" s="38" t="s">
        <v>337</v>
      </c>
      <c r="B15" s="37" t="s">
        <v>338</v>
      </c>
      <c r="C15" s="39" t="s">
        <v>130</v>
      </c>
      <c r="D15" s="35"/>
      <c r="E15" s="36"/>
      <c r="F15" s="35"/>
      <c r="G15" s="35" t="n">
        <v>468</v>
      </c>
      <c r="H15" s="37"/>
    </row>
    <row r="16" customFormat="false" ht="20.1" hidden="false" customHeight="true" outlineLevel="0" collapsed="false">
      <c r="A16" s="38" t="s">
        <v>339</v>
      </c>
      <c r="B16" s="37" t="s">
        <v>340</v>
      </c>
      <c r="C16" s="39" t="s">
        <v>130</v>
      </c>
      <c r="D16" s="35"/>
      <c r="E16" s="36"/>
      <c r="F16" s="35"/>
      <c r="G16" s="35" t="n">
        <v>40</v>
      </c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44" t="s">
        <v>172</v>
      </c>
      <c r="B20" s="44"/>
      <c r="C20" s="44"/>
      <c r="D20" s="45" t="n">
        <f aca="false">SUM(D5:D19)</f>
        <v>0</v>
      </c>
      <c r="E20" s="46" t="n">
        <f aca="false">SUM(E5:E19)</f>
        <v>0</v>
      </c>
      <c r="F20" s="46" t="n">
        <f aca="false">SUM(F5:F19)</f>
        <v>8587.65</v>
      </c>
      <c r="G20" s="47" t="n">
        <f aca="false">SUM(G5:G19)</f>
        <v>508</v>
      </c>
      <c r="H20" s="55"/>
    </row>
    <row r="21" customFormat="false" ht="20.1" hidden="false" customHeight="true" outlineLevel="0" collapsed="false">
      <c r="A21" s="44" t="s">
        <v>173</v>
      </c>
      <c r="B21" s="44"/>
      <c r="C21" s="44"/>
      <c r="D21" s="49" t="n">
        <f aca="false">SUM(D20,E20,F20,G20)</f>
        <v>9095.65</v>
      </c>
      <c r="E21" s="49"/>
      <c r="F21" s="49"/>
      <c r="G21" s="49"/>
      <c r="H21" s="50" t="s">
        <v>174</v>
      </c>
    </row>
    <row r="22" customFormat="false" ht="21.75" hidden="false" customHeight="true" outlineLevel="0" collapsed="false">
      <c r="A22" s="44" t="s">
        <v>175</v>
      </c>
      <c r="B22" s="44"/>
      <c r="C22" s="44"/>
      <c r="D22" s="51" t="n">
        <f aca="false">D3-D21</f>
        <v>506.35</v>
      </c>
      <c r="E22" s="51"/>
      <c r="F22" s="51"/>
      <c r="G22" s="51"/>
      <c r="H22" s="52"/>
    </row>
    <row r="23" customFormat="false" ht="20.1" hidden="false" customHeight="true" outlineLevel="0" collapsed="false">
      <c r="A23" s="53"/>
      <c r="B23" s="54"/>
      <c r="C23" s="53"/>
      <c r="D23" s="53"/>
      <c r="E23" s="53"/>
    </row>
    <row r="24" customFormat="false" ht="20.1" hidden="false" customHeight="true" outlineLevel="0" collapsed="false">
      <c r="A24" s="53"/>
      <c r="B24" s="54"/>
      <c r="C24" s="53"/>
      <c r="D24" s="53"/>
      <c r="E24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0:C20"/>
    <mergeCell ref="A21:C21"/>
    <mergeCell ref="D21:G21"/>
    <mergeCell ref="A22:C22"/>
    <mergeCell ref="D22:G22"/>
  </mergeCells>
  <hyperlinks>
    <hyperlink ref="H1" location="Indice!A1" display="ÍNDICE"/>
  </hyperlinks>
  <printOptions headings="false" gridLines="false" gridLinesSet="true" horizontalCentered="false" verticalCentered="false"/>
  <pageMargins left="0.511805555555556" right="0.511805555555556" top="0.7875" bottom="0.787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40.49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16</v>
      </c>
      <c r="B1" s="20" t="s">
        <v>15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32956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/>
      <c r="B5" s="33"/>
      <c r="C5" s="34"/>
      <c r="D5" s="35"/>
      <c r="E5" s="36"/>
      <c r="F5" s="35"/>
      <c r="G5" s="35"/>
      <c r="H5" s="37"/>
    </row>
    <row r="6" customFormat="false" ht="20.1" hidden="false" customHeight="true" outlineLevel="0" collapsed="false">
      <c r="A6" s="38" t="s">
        <v>341</v>
      </c>
      <c r="B6" s="37" t="s">
        <v>342</v>
      </c>
      <c r="C6" s="39" t="s">
        <v>133</v>
      </c>
      <c r="D6" s="35"/>
      <c r="E6" s="36"/>
      <c r="F6" s="35" t="n">
        <v>1123.08</v>
      </c>
      <c r="G6" s="35"/>
      <c r="H6" s="37"/>
    </row>
    <row r="7" customFormat="false" ht="21" hidden="false" customHeight="true" outlineLevel="0" collapsed="false">
      <c r="A7" s="38" t="s">
        <v>343</v>
      </c>
      <c r="B7" s="37" t="s">
        <v>344</v>
      </c>
      <c r="C7" s="39" t="s">
        <v>133</v>
      </c>
      <c r="D7" s="35"/>
      <c r="E7" s="36"/>
      <c r="F7" s="35" t="n">
        <v>1208.37</v>
      </c>
      <c r="G7" s="35"/>
      <c r="H7" s="37"/>
    </row>
    <row r="8" customFormat="false" ht="20.1" hidden="false" customHeight="true" outlineLevel="0" collapsed="false">
      <c r="A8" s="38" t="s">
        <v>345</v>
      </c>
      <c r="B8" s="37" t="s">
        <v>346</v>
      </c>
      <c r="C8" s="39" t="s">
        <v>133</v>
      </c>
      <c r="D8" s="35"/>
      <c r="E8" s="36"/>
      <c r="F8" s="35" t="n">
        <v>332</v>
      </c>
      <c r="G8" s="35"/>
      <c r="H8" s="37"/>
    </row>
    <row r="9" customFormat="false" ht="20.1" hidden="false" customHeight="true" outlineLevel="0" collapsed="false">
      <c r="A9" s="38" t="s">
        <v>347</v>
      </c>
      <c r="B9" s="37" t="s">
        <v>346</v>
      </c>
      <c r="C9" s="39" t="s">
        <v>133</v>
      </c>
      <c r="D9" s="35"/>
      <c r="E9" s="36"/>
      <c r="F9" s="35" t="n">
        <v>75</v>
      </c>
      <c r="G9" s="35"/>
      <c r="H9" s="37"/>
    </row>
    <row r="10" customFormat="false" ht="20.1" hidden="false" customHeight="true" outlineLevel="0" collapsed="false">
      <c r="A10" s="38" t="s">
        <v>348</v>
      </c>
      <c r="B10" s="37" t="s">
        <v>349</v>
      </c>
      <c r="C10" s="39" t="s">
        <v>130</v>
      </c>
      <c r="D10" s="35"/>
      <c r="E10" s="36"/>
      <c r="F10" s="35" t="n">
        <v>1707</v>
      </c>
      <c r="G10" s="35"/>
      <c r="H10" s="37"/>
    </row>
    <row r="11" customFormat="false" ht="20.1" hidden="false" customHeight="true" outlineLevel="0" collapsed="false">
      <c r="A11" s="38" t="s">
        <v>350</v>
      </c>
      <c r="B11" s="1" t="s">
        <v>351</v>
      </c>
      <c r="C11" s="39" t="s">
        <v>133</v>
      </c>
      <c r="D11" s="35"/>
      <c r="E11" s="36"/>
      <c r="F11" s="35" t="n">
        <v>2640.32</v>
      </c>
      <c r="G11" s="35"/>
      <c r="H11" s="37"/>
    </row>
    <row r="12" customFormat="false" ht="20.1" hidden="false" customHeight="true" outlineLevel="0" collapsed="false">
      <c r="A12" s="38"/>
      <c r="B12" s="37"/>
      <c r="C12" s="39"/>
      <c r="D12" s="35"/>
      <c r="E12" s="36"/>
      <c r="F12" s="35"/>
      <c r="G12" s="35"/>
      <c r="H12" s="37"/>
    </row>
    <row r="13" customFormat="false" ht="20.1" hidden="false" customHeight="true" outlineLevel="0" collapsed="false">
      <c r="A13" s="38"/>
      <c r="B13" s="37"/>
      <c r="C13" s="39"/>
      <c r="D13" s="35"/>
      <c r="E13" s="36"/>
      <c r="F13" s="35"/>
      <c r="G13" s="35"/>
      <c r="H13" s="37"/>
    </row>
    <row r="14" customFormat="false" ht="20.1" hidden="false" customHeight="true" outlineLevel="0" collapsed="false">
      <c r="A14" s="38"/>
      <c r="B14" s="37"/>
      <c r="C14" s="39"/>
      <c r="D14" s="35"/>
      <c r="E14" s="36"/>
      <c r="F14" s="35"/>
      <c r="G14" s="35"/>
      <c r="H14" s="37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37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38"/>
      <c r="B26" s="37"/>
      <c r="C26" s="39"/>
      <c r="D26" s="35"/>
      <c r="E26" s="36"/>
      <c r="F26" s="35"/>
      <c r="G26" s="35"/>
      <c r="H26" s="41"/>
    </row>
    <row r="27" customFormat="false" ht="20.1" hidden="false" customHeight="true" outlineLevel="0" collapsed="false">
      <c r="A27" s="44" t="s">
        <v>172</v>
      </c>
      <c r="B27" s="44"/>
      <c r="C27" s="44"/>
      <c r="D27" s="45" t="n">
        <f aca="false">SUM(D5:D26)</f>
        <v>0</v>
      </c>
      <c r="E27" s="46" t="n">
        <f aca="false">SUM(E5:E26)</f>
        <v>0</v>
      </c>
      <c r="F27" s="46" t="n">
        <f aca="false">SUM(F5:F26)</f>
        <v>7085.77</v>
      </c>
      <c r="G27" s="47" t="n">
        <f aca="false">SUM(G5:G26)</f>
        <v>0</v>
      </c>
      <c r="H27" s="55"/>
    </row>
    <row r="28" customFormat="false" ht="20.1" hidden="false" customHeight="true" outlineLevel="0" collapsed="false">
      <c r="A28" s="44" t="s">
        <v>173</v>
      </c>
      <c r="B28" s="44"/>
      <c r="C28" s="44"/>
      <c r="D28" s="49" t="n">
        <f aca="false">SUM(D27,E27,F27,G27)</f>
        <v>7085.77</v>
      </c>
      <c r="E28" s="49"/>
      <c r="F28" s="49"/>
      <c r="G28" s="49"/>
      <c r="H28" s="50" t="s">
        <v>174</v>
      </c>
    </row>
    <row r="29" customFormat="false" ht="21.75" hidden="false" customHeight="true" outlineLevel="0" collapsed="false">
      <c r="A29" s="44" t="s">
        <v>175</v>
      </c>
      <c r="B29" s="44"/>
      <c r="C29" s="44"/>
      <c r="D29" s="51" t="n">
        <f aca="false">D3-D28</f>
        <v>25870.23</v>
      </c>
      <c r="E29" s="51"/>
      <c r="F29" s="51"/>
      <c r="G29" s="51"/>
      <c r="H29" s="52"/>
    </row>
    <row r="30" customFormat="false" ht="20.1" hidden="false" customHeight="true" outlineLevel="0" collapsed="false">
      <c r="A30" s="53"/>
      <c r="B30" s="54"/>
      <c r="C30" s="53"/>
      <c r="D30" s="53"/>
      <c r="E30" s="53"/>
    </row>
    <row r="31" customFormat="false" ht="20.1" hidden="false" customHeight="true" outlineLevel="0" collapsed="false">
      <c r="A31" s="53"/>
      <c r="B31" s="54"/>
      <c r="C31" s="53"/>
      <c r="D31" s="53"/>
      <c r="E31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7:C27"/>
    <mergeCell ref="A28:C28"/>
    <mergeCell ref="D28:G28"/>
    <mergeCell ref="A29:C29"/>
    <mergeCell ref="D29:G29"/>
  </mergeCells>
  <hyperlinks>
    <hyperlink ref="H1" location="Indice!A1" display="ÍNDICE"/>
  </hyperlinks>
  <printOptions headings="false" gridLines="false" gridLinesSet="true" horizontalCentered="false" verticalCentered="false"/>
  <pageMargins left="0.39375" right="0.39375" top="0.7875" bottom="0.7875" header="0.7875" footer="0.7875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8.71"/>
    <col collapsed="false" customWidth="true" hidden="false" outlineLevel="0" max="2" min="2" style="18" width="38.52"/>
    <col collapsed="false" customWidth="true" hidden="false" outlineLevel="0" max="3" min="3" style="18" width="19.44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27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352</v>
      </c>
      <c r="B1" s="20" t="s">
        <v>353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37456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8" t="s">
        <v>354</v>
      </c>
      <c r="B5" s="37" t="s">
        <v>355</v>
      </c>
      <c r="C5" s="39" t="s">
        <v>130</v>
      </c>
      <c r="D5" s="35"/>
      <c r="E5" s="36"/>
      <c r="F5" s="35"/>
      <c r="G5" s="35" t="n">
        <v>2000</v>
      </c>
      <c r="H5" s="37"/>
    </row>
    <row r="6" customFormat="false" ht="20.1" hidden="false" customHeight="true" outlineLevel="0" collapsed="false">
      <c r="A6" s="38" t="s">
        <v>356</v>
      </c>
      <c r="B6" s="37" t="s">
        <v>357</v>
      </c>
      <c r="C6" s="39" t="s">
        <v>133</v>
      </c>
      <c r="D6" s="35"/>
      <c r="E6" s="36"/>
      <c r="F6" s="35" t="n">
        <v>2000</v>
      </c>
      <c r="G6" s="35"/>
      <c r="H6" s="37"/>
    </row>
    <row r="7" customFormat="false" ht="21" hidden="false" customHeight="true" outlineLevel="0" collapsed="false">
      <c r="A7" s="38" t="s">
        <v>358</v>
      </c>
      <c r="B7" s="37" t="s">
        <v>359</v>
      </c>
      <c r="C7" s="39" t="s">
        <v>133</v>
      </c>
      <c r="D7" s="35"/>
      <c r="E7" s="36"/>
      <c r="F7" s="35" t="n">
        <v>4000</v>
      </c>
      <c r="G7" s="35"/>
      <c r="H7" s="37"/>
    </row>
    <row r="8" customFormat="false" ht="20.1" hidden="false" customHeight="true" outlineLevel="0" collapsed="false">
      <c r="A8" s="38" t="s">
        <v>360</v>
      </c>
      <c r="B8" s="37" t="s">
        <v>361</v>
      </c>
      <c r="C8" s="39" t="s">
        <v>133</v>
      </c>
      <c r="D8" s="35"/>
      <c r="E8" s="36"/>
      <c r="F8" s="35" t="n">
        <v>1123.68</v>
      </c>
      <c r="G8" s="35"/>
      <c r="H8" s="37"/>
    </row>
    <row r="9" customFormat="false" ht="20.1" hidden="false" customHeight="true" outlineLevel="0" collapsed="false">
      <c r="A9" s="38" t="s">
        <v>362</v>
      </c>
      <c r="B9" s="37" t="s">
        <v>355</v>
      </c>
      <c r="C9" s="39" t="s">
        <v>130</v>
      </c>
      <c r="D9" s="35"/>
      <c r="E9" s="36"/>
      <c r="F9" s="35"/>
      <c r="G9" s="35" t="n">
        <v>523.08</v>
      </c>
      <c r="H9" s="37"/>
    </row>
    <row r="10" customFormat="false" ht="20.1" hidden="false" customHeight="true" outlineLevel="0" collapsed="false">
      <c r="A10" s="38" t="s">
        <v>363</v>
      </c>
      <c r="B10" s="37" t="s">
        <v>364</v>
      </c>
      <c r="C10" s="39" t="s">
        <v>133</v>
      </c>
      <c r="D10" s="35"/>
      <c r="E10" s="36"/>
      <c r="F10" s="35" t="n">
        <v>1767</v>
      </c>
      <c r="G10" s="35"/>
      <c r="H10" s="37"/>
    </row>
    <row r="11" customFormat="false" ht="20.1" hidden="false" customHeight="true" outlineLevel="0" collapsed="false">
      <c r="A11" s="38" t="s">
        <v>365</v>
      </c>
      <c r="B11" s="37" t="s">
        <v>366</v>
      </c>
      <c r="C11" s="39" t="s">
        <v>130</v>
      </c>
      <c r="D11" s="35"/>
      <c r="E11" s="36"/>
      <c r="F11" s="35"/>
      <c r="G11" s="35" t="n">
        <v>350</v>
      </c>
      <c r="H11" s="37"/>
    </row>
    <row r="12" customFormat="false" ht="20.1" hidden="false" customHeight="true" outlineLevel="0" collapsed="false">
      <c r="A12" s="38" t="s">
        <v>367</v>
      </c>
      <c r="B12" s="37" t="s">
        <v>359</v>
      </c>
      <c r="C12" s="39" t="s">
        <v>133</v>
      </c>
      <c r="D12" s="35"/>
      <c r="E12" s="36"/>
      <c r="F12" s="35" t="n">
        <v>1046.16</v>
      </c>
      <c r="G12" s="35"/>
      <c r="H12" s="37"/>
    </row>
    <row r="13" customFormat="false" ht="20.1" hidden="false" customHeight="true" outlineLevel="0" collapsed="false">
      <c r="A13" s="38" t="s">
        <v>368</v>
      </c>
      <c r="B13" s="37" t="s">
        <v>369</v>
      </c>
      <c r="C13" s="39" t="s">
        <v>133</v>
      </c>
      <c r="D13" s="35"/>
      <c r="E13" s="36"/>
      <c r="F13" s="35" t="n">
        <v>1009.23</v>
      </c>
      <c r="G13" s="35"/>
      <c r="H13" s="37"/>
    </row>
    <row r="14" customFormat="false" ht="20.1" hidden="false" customHeight="true" outlineLevel="0" collapsed="false">
      <c r="A14" s="38" t="s">
        <v>370</v>
      </c>
      <c r="B14" s="37" t="s">
        <v>364</v>
      </c>
      <c r="C14" s="39" t="s">
        <v>133</v>
      </c>
      <c r="D14" s="35"/>
      <c r="E14" s="36"/>
      <c r="F14" s="35" t="n">
        <v>1765.31</v>
      </c>
      <c r="G14" s="35"/>
      <c r="H14" s="37"/>
    </row>
    <row r="15" customFormat="false" ht="20.1" hidden="false" customHeight="true" outlineLevel="0" collapsed="false">
      <c r="A15" s="38" t="s">
        <v>371</v>
      </c>
      <c r="B15" s="37" t="s">
        <v>372</v>
      </c>
      <c r="C15" s="39" t="s">
        <v>130</v>
      </c>
      <c r="D15" s="35"/>
      <c r="E15" s="36"/>
      <c r="F15" s="35" t="n">
        <v>2015</v>
      </c>
      <c r="G15" s="35"/>
      <c r="H15" s="41"/>
    </row>
    <row r="16" customFormat="false" ht="20.1" hidden="false" customHeight="true" outlineLevel="0" collapsed="false">
      <c r="A16" s="38" t="s">
        <v>373</v>
      </c>
      <c r="B16" s="37" t="s">
        <v>374</v>
      </c>
      <c r="C16" s="39" t="s">
        <v>133</v>
      </c>
      <c r="D16" s="35"/>
      <c r="E16" s="36"/>
      <c r="F16" s="35" t="n">
        <v>2550</v>
      </c>
      <c r="G16" s="35"/>
      <c r="H16" s="41"/>
    </row>
    <row r="17" customFormat="false" ht="20.1" hidden="false" customHeight="true" outlineLevel="0" collapsed="false">
      <c r="A17" s="38" t="s">
        <v>375</v>
      </c>
      <c r="B17" s="37" t="s">
        <v>376</v>
      </c>
      <c r="C17" s="39" t="s">
        <v>133</v>
      </c>
      <c r="D17" s="35"/>
      <c r="E17" s="36"/>
      <c r="F17" s="35" t="n">
        <v>504.62</v>
      </c>
      <c r="G17" s="35"/>
      <c r="H17" s="41"/>
    </row>
    <row r="18" customFormat="false" ht="20.1" hidden="false" customHeight="true" outlineLevel="0" collapsed="false">
      <c r="A18" s="38" t="s">
        <v>377</v>
      </c>
      <c r="B18" s="37" t="s">
        <v>378</v>
      </c>
      <c r="C18" s="39" t="s">
        <v>130</v>
      </c>
      <c r="D18" s="35"/>
      <c r="E18" s="36"/>
      <c r="F18" s="35"/>
      <c r="G18" s="35" t="n">
        <v>2000</v>
      </c>
      <c r="H18" s="41"/>
    </row>
    <row r="19" customFormat="false" ht="20.1" hidden="false" customHeight="true" outlineLevel="0" collapsed="false">
      <c r="A19" s="38" t="s">
        <v>379</v>
      </c>
      <c r="B19" s="37" t="s">
        <v>380</v>
      </c>
      <c r="C19" s="39" t="s">
        <v>133</v>
      </c>
      <c r="D19" s="35"/>
      <c r="E19" s="36"/>
      <c r="F19" s="35" t="n">
        <v>1009.23</v>
      </c>
      <c r="G19" s="35"/>
      <c r="H19" s="41"/>
    </row>
    <row r="20" customFormat="false" ht="20.1" hidden="false" customHeight="true" outlineLevel="0" collapsed="false">
      <c r="A20" s="38" t="s">
        <v>381</v>
      </c>
      <c r="B20" s="37" t="s">
        <v>382</v>
      </c>
      <c r="C20" s="39" t="s">
        <v>130</v>
      </c>
      <c r="D20" s="35"/>
      <c r="E20" s="36"/>
      <c r="F20" s="35" t="n">
        <v>750</v>
      </c>
      <c r="G20" s="35"/>
      <c r="H20" s="41"/>
    </row>
    <row r="21" customFormat="false" ht="20.1" hidden="false" customHeight="true" outlineLevel="0" collapsed="false">
      <c r="A21" s="38" t="s">
        <v>383</v>
      </c>
      <c r="B21" s="37" t="s">
        <v>384</v>
      </c>
      <c r="C21" s="39" t="s">
        <v>130</v>
      </c>
      <c r="D21" s="35"/>
      <c r="E21" s="36"/>
      <c r="F21" s="35" t="n">
        <v>750</v>
      </c>
      <c r="G21" s="35"/>
      <c r="H21" s="41"/>
    </row>
    <row r="22" customFormat="false" ht="20.1" hidden="false" customHeight="true" outlineLevel="0" collapsed="false">
      <c r="A22" s="38" t="s">
        <v>385</v>
      </c>
      <c r="B22" s="37" t="s">
        <v>386</v>
      </c>
      <c r="C22" s="39" t="s">
        <v>133</v>
      </c>
      <c r="D22" s="35"/>
      <c r="E22" s="36"/>
      <c r="F22" s="35" t="n">
        <v>750</v>
      </c>
      <c r="G22" s="35"/>
      <c r="H22" s="41"/>
    </row>
    <row r="23" customFormat="false" ht="20.1" hidden="false" customHeight="true" outlineLevel="0" collapsed="false">
      <c r="A23" s="38" t="s">
        <v>387</v>
      </c>
      <c r="B23" s="37" t="s">
        <v>388</v>
      </c>
      <c r="C23" s="39" t="s">
        <v>133</v>
      </c>
      <c r="D23" s="35"/>
      <c r="E23" s="36"/>
      <c r="F23" s="35" t="n">
        <v>3500</v>
      </c>
      <c r="G23" s="35"/>
      <c r="H23" s="41"/>
    </row>
    <row r="24" customFormat="false" ht="20.1" hidden="false" customHeight="true" outlineLevel="0" collapsed="false">
      <c r="A24" s="38" t="s">
        <v>389</v>
      </c>
      <c r="B24" s="37" t="s">
        <v>390</v>
      </c>
      <c r="C24" s="39" t="s">
        <v>130</v>
      </c>
      <c r="D24" s="35"/>
      <c r="E24" s="36"/>
      <c r="F24" s="35"/>
      <c r="G24" s="35" t="n">
        <v>750</v>
      </c>
      <c r="H24" s="41"/>
    </row>
    <row r="25" customFormat="false" ht="20.1" hidden="false" customHeight="true" outlineLevel="0" collapsed="false">
      <c r="A25" s="38" t="s">
        <v>391</v>
      </c>
      <c r="B25" s="37" t="s">
        <v>392</v>
      </c>
      <c r="C25" s="39" t="s">
        <v>130</v>
      </c>
      <c r="D25" s="35"/>
      <c r="E25" s="36"/>
      <c r="F25" s="35"/>
      <c r="G25" s="35" t="n">
        <v>2000</v>
      </c>
      <c r="H25" s="41"/>
    </row>
    <row r="26" customFormat="false" ht="20.1" hidden="false" customHeight="true" outlineLevel="0" collapsed="false">
      <c r="A26" s="38" t="s">
        <v>393</v>
      </c>
      <c r="B26" s="37" t="s">
        <v>394</v>
      </c>
      <c r="C26" s="39" t="s">
        <v>130</v>
      </c>
      <c r="D26" s="61"/>
      <c r="E26" s="62"/>
      <c r="F26" s="62"/>
      <c r="G26" s="36" t="n">
        <v>600</v>
      </c>
      <c r="H26" s="41"/>
    </row>
    <row r="27" customFormat="false" ht="20.1" hidden="false" customHeight="true" outlineLevel="0" collapsed="false">
      <c r="A27" s="38" t="s">
        <v>395</v>
      </c>
      <c r="B27" s="37" t="s">
        <v>396</v>
      </c>
      <c r="C27" s="39" t="s">
        <v>130</v>
      </c>
      <c r="D27" s="61"/>
      <c r="E27" s="62"/>
      <c r="F27" s="62"/>
      <c r="G27" s="36" t="n">
        <v>600</v>
      </c>
      <c r="H27" s="41"/>
    </row>
    <row r="28" customFormat="false" ht="20.1" hidden="false" customHeight="true" outlineLevel="0" collapsed="false">
      <c r="A28" s="38" t="s">
        <v>397</v>
      </c>
      <c r="B28" s="37" t="s">
        <v>398</v>
      </c>
      <c r="C28" s="39" t="s">
        <v>130</v>
      </c>
      <c r="D28" s="61"/>
      <c r="E28" s="62"/>
      <c r="F28" s="62"/>
      <c r="G28" s="36" t="n">
        <v>600</v>
      </c>
      <c r="H28" s="41"/>
    </row>
    <row r="29" customFormat="false" ht="20.1" hidden="false" customHeight="true" outlineLevel="0" collapsed="false">
      <c r="A29" s="38" t="s">
        <v>399</v>
      </c>
      <c r="B29" s="37" t="s">
        <v>400</v>
      </c>
      <c r="C29" s="39" t="s">
        <v>133</v>
      </c>
      <c r="D29" s="61"/>
      <c r="E29" s="62"/>
      <c r="F29" s="62"/>
      <c r="G29" s="36" t="n">
        <v>1513.85</v>
      </c>
      <c r="H29" s="41"/>
    </row>
    <row r="30" customFormat="false" ht="20.1" hidden="false" customHeight="true" outlineLevel="0" collapsed="false">
      <c r="A30" s="38"/>
      <c r="B30" s="37"/>
      <c r="C30" s="39"/>
      <c r="D30" s="61"/>
      <c r="E30" s="62"/>
      <c r="F30" s="62"/>
      <c r="G30" s="36"/>
      <c r="H30" s="41"/>
    </row>
    <row r="31" customFormat="false" ht="20.1" hidden="false" customHeight="true" outlineLevel="0" collapsed="false">
      <c r="A31" s="38"/>
      <c r="B31" s="37"/>
      <c r="C31" s="39"/>
      <c r="D31" s="61"/>
      <c r="E31" s="62"/>
      <c r="F31" s="62"/>
      <c r="G31" s="36"/>
      <c r="H31" s="41"/>
    </row>
    <row r="32" customFormat="false" ht="20.1" hidden="false" customHeight="true" outlineLevel="0" collapsed="false">
      <c r="A32" s="38"/>
      <c r="B32" s="37"/>
      <c r="C32" s="39"/>
      <c r="D32" s="61"/>
      <c r="E32" s="62"/>
      <c r="F32" s="62"/>
      <c r="G32" s="36"/>
      <c r="H32" s="41"/>
    </row>
    <row r="33" customFormat="false" ht="20.1" hidden="false" customHeight="true" outlineLevel="0" collapsed="false">
      <c r="A33" s="44" t="s">
        <v>172</v>
      </c>
      <c r="B33" s="44"/>
      <c r="C33" s="44"/>
      <c r="D33" s="45" t="n">
        <f aca="false">SUM(D5:D25)</f>
        <v>0</v>
      </c>
      <c r="E33" s="46" t="n">
        <f aca="false">SUM(E5:E25)</f>
        <v>0</v>
      </c>
      <c r="F33" s="46" t="n">
        <f aca="false">SUM(F5:F25)</f>
        <v>24540.23</v>
      </c>
      <c r="G33" s="47" t="n">
        <f aca="false">SUM(G5:G25)</f>
        <v>7623.08</v>
      </c>
      <c r="H33" s="55"/>
    </row>
    <row r="34" customFormat="false" ht="20.1" hidden="false" customHeight="true" outlineLevel="0" collapsed="false">
      <c r="A34" s="44" t="s">
        <v>173</v>
      </c>
      <c r="B34" s="44"/>
      <c r="C34" s="44"/>
      <c r="D34" s="49" t="n">
        <f aca="false">SUM(D33,E33,F33,G33)</f>
        <v>32163.31</v>
      </c>
      <c r="E34" s="49"/>
      <c r="F34" s="49"/>
      <c r="G34" s="49"/>
      <c r="H34" s="50" t="s">
        <v>174</v>
      </c>
    </row>
    <row r="35" customFormat="false" ht="21.75" hidden="false" customHeight="true" outlineLevel="0" collapsed="false">
      <c r="A35" s="44" t="s">
        <v>175</v>
      </c>
      <c r="B35" s="44"/>
      <c r="C35" s="44"/>
      <c r="D35" s="51" t="n">
        <f aca="false">D3-D34</f>
        <v>5292.69</v>
      </c>
      <c r="E35" s="51"/>
      <c r="F35" s="51"/>
      <c r="G35" s="51"/>
      <c r="H35" s="52"/>
    </row>
    <row r="36" customFormat="false" ht="20.1" hidden="false" customHeight="true" outlineLevel="0" collapsed="false">
      <c r="A36" s="53"/>
      <c r="B36" s="54"/>
      <c r="C36" s="53"/>
      <c r="D36" s="53"/>
      <c r="E36" s="53"/>
    </row>
    <row r="37" customFormat="false" ht="20.1" hidden="false" customHeight="true" outlineLevel="0" collapsed="false">
      <c r="A37" s="53"/>
      <c r="B37" s="54"/>
      <c r="C37" s="53"/>
      <c r="D37" s="53"/>
      <c r="E37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33:C33"/>
    <mergeCell ref="A34:C34"/>
    <mergeCell ref="D34:G34"/>
    <mergeCell ref="A35:C35"/>
    <mergeCell ref="D35:G35"/>
  </mergeCells>
  <hyperlinks>
    <hyperlink ref="H1" location="Indice!A1" display="ÍNDICE"/>
  </hyperlinks>
  <printOptions headings="false" gridLines="false" gridLinesSet="true" horizontalCentered="false" verticalCentered="false"/>
  <pageMargins left="0.39375" right="0.39375" top="0.7875" bottom="0.7875" header="0.7875" footer="0.7875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/>
    <oddFooter/>
    <firstHeader/>
    <firstFooter/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5546875" defaultRowHeight="13.8" zeroHeight="false" outlineLevelRow="0" outlineLevelCol="0"/>
  <cols>
    <col collapsed="false" customWidth="true" hidden="false" outlineLevel="0" max="64" min="1" style="1" width="7.87"/>
    <col collapsed="false" customWidth="false" hidden="false" outlineLevel="0" max="1024" min="65" style="1" width="8.86"/>
  </cols>
  <sheetData/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5546875" defaultRowHeight="13.8" zeroHeight="false" outlineLevelRow="0" outlineLevelCol="0"/>
  <cols>
    <col collapsed="false" customWidth="true" hidden="false" outlineLevel="0" max="64" min="1" style="1" width="7.87"/>
    <col collapsed="false" customWidth="false" hidden="false" outlineLevel="0" max="1024" min="65" style="1" width="8.86"/>
  </cols>
  <sheetData/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7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7.87109375" defaultRowHeight="13.8" zeroHeight="false" outlineLevelRow="0" outlineLevelCol="0"/>
  <cols>
    <col collapsed="false" customWidth="true" hidden="false" outlineLevel="0" max="1" min="1" style="63" width="19.32"/>
    <col collapsed="false" customWidth="true" hidden="false" outlineLevel="0" max="2" min="2" style="64" width="47.13"/>
    <col collapsed="false" customWidth="true" hidden="false" outlineLevel="0" max="3" min="3" style="63" width="15.87"/>
    <col collapsed="false" customWidth="true" hidden="false" outlineLevel="0" max="4" min="4" style="63" width="22.89"/>
    <col collapsed="false" customWidth="true" hidden="false" outlineLevel="0" max="5" min="5" style="1" width="12.43"/>
    <col collapsed="false" customWidth="true" hidden="false" outlineLevel="0" max="6" min="6" style="1" width="10.34"/>
    <col collapsed="false" customWidth="true" hidden="false" outlineLevel="0" max="7" min="7" style="1" width="10.58"/>
    <col collapsed="false" customWidth="true" hidden="false" outlineLevel="0" max="8" min="8" style="1" width="10.21"/>
    <col collapsed="false" customWidth="true" hidden="false" outlineLevel="0" max="9" min="9" style="1" width="10.46"/>
    <col collapsed="false" customWidth="false" hidden="false" outlineLevel="0" max="1023" min="10" style="1" width="7.87"/>
    <col collapsed="false" customWidth="true" hidden="false" outlineLevel="0" max="1024" min="1024" style="1" width="8.86"/>
  </cols>
  <sheetData>
    <row r="1" customFormat="false" ht="20.1" hidden="false" customHeight="true" outlineLevel="0" collapsed="false">
      <c r="A1" s="65" t="str">
        <f aca="false">#N/A</f>
        <v>#N/D</v>
      </c>
      <c r="B1" s="66" t="str">
        <f aca="false">#N/A</f>
        <v>#N/D</v>
      </c>
      <c r="C1" s="67"/>
      <c r="D1" s="67"/>
      <c r="E1" s="68"/>
      <c r="F1" s="69"/>
      <c r="G1" s="69"/>
      <c r="H1" s="69"/>
      <c r="I1" s="70"/>
    </row>
    <row r="2" customFormat="false" ht="20.1" hidden="false" customHeight="true" outlineLevel="0" collapsed="false">
      <c r="A2" s="71"/>
      <c r="B2" s="72"/>
      <c r="C2" s="73"/>
      <c r="D2" s="74"/>
      <c r="E2" s="75"/>
    </row>
    <row r="3" customFormat="false" ht="20.1" hidden="false" customHeight="true" outlineLevel="0" collapsed="false">
      <c r="A3" s="76" t="s">
        <v>120</v>
      </c>
      <c r="B3" s="77" t="s">
        <v>121</v>
      </c>
      <c r="C3" s="78" t="s">
        <v>122</v>
      </c>
      <c r="D3" s="77" t="s">
        <v>401</v>
      </c>
      <c r="E3" s="79" t="s">
        <v>119</v>
      </c>
      <c r="F3" s="79" t="s">
        <v>402</v>
      </c>
      <c r="G3" s="79" t="s">
        <v>403</v>
      </c>
      <c r="H3" s="79" t="s">
        <v>404</v>
      </c>
      <c r="I3" s="79" t="s">
        <v>405</v>
      </c>
    </row>
    <row r="4" s="81" customFormat="true" ht="20.1" hidden="false" customHeight="true" outlineLevel="0" collapsed="false">
      <c r="A4" s="76"/>
      <c r="B4" s="77"/>
      <c r="C4" s="78"/>
      <c r="D4" s="78"/>
      <c r="E4" s="80" t="str">
        <f aca="false">#N/A</f>
        <v>#N/D</v>
      </c>
      <c r="F4" s="80" t="str">
        <f aca="false">#N/A</f>
        <v>#N/D</v>
      </c>
      <c r="G4" s="80" t="str">
        <f aca="false">#N/A</f>
        <v>#N/D</v>
      </c>
      <c r="H4" s="80" t="str">
        <f aca="false">#N/A</f>
        <v>#N/D</v>
      </c>
      <c r="I4" s="80" t="str">
        <f aca="false">#N/A</f>
        <v>#N/D</v>
      </c>
    </row>
    <row r="5" customFormat="false" ht="20.1" hidden="false" customHeight="true" outlineLevel="0" collapsed="false">
      <c r="A5" s="82"/>
      <c r="B5" s="83"/>
      <c r="C5" s="84"/>
      <c r="D5" s="85"/>
      <c r="E5" s="80"/>
      <c r="F5" s="80"/>
      <c r="G5" s="80"/>
      <c r="H5" s="80"/>
      <c r="I5" s="86" t="n">
        <f aca="false">SUM(E5:H5)</f>
        <v>0</v>
      </c>
    </row>
    <row r="6" customFormat="false" ht="20.1" hidden="false" customHeight="true" outlineLevel="0" collapsed="false">
      <c r="A6" s="82"/>
      <c r="B6" s="83"/>
      <c r="C6" s="84"/>
      <c r="D6" s="85"/>
      <c r="E6" s="80"/>
      <c r="F6" s="80"/>
      <c r="G6" s="80"/>
      <c r="H6" s="80"/>
      <c r="I6" s="86" t="n">
        <f aca="false">SUM(E6:H6)</f>
        <v>0</v>
      </c>
    </row>
    <row r="7" customFormat="false" ht="20.1" hidden="false" customHeight="true" outlineLevel="0" collapsed="false">
      <c r="A7" s="87"/>
      <c r="B7" s="88"/>
      <c r="C7" s="87"/>
      <c r="D7" s="87"/>
      <c r="E7" s="86"/>
      <c r="F7" s="80"/>
      <c r="G7" s="80"/>
      <c r="H7" s="80"/>
      <c r="I7" s="86" t="n">
        <f aca="false">SUM(E7:H7)</f>
        <v>0</v>
      </c>
    </row>
    <row r="8" customFormat="false" ht="20.1" hidden="false" customHeight="true" outlineLevel="0" collapsed="false">
      <c r="A8" s="87"/>
      <c r="B8" s="88"/>
      <c r="C8" s="87"/>
      <c r="D8" s="87"/>
      <c r="E8" s="86"/>
      <c r="F8" s="80"/>
      <c r="G8" s="80"/>
      <c r="H8" s="80"/>
      <c r="I8" s="86" t="n">
        <f aca="false">SUM(E8:H8)</f>
        <v>0</v>
      </c>
    </row>
    <row r="9" customFormat="false" ht="20.1" hidden="false" customHeight="true" outlineLevel="0" collapsed="false">
      <c r="A9" s="87"/>
      <c r="B9" s="88"/>
      <c r="C9" s="87"/>
      <c r="D9" s="87"/>
      <c r="E9" s="86"/>
      <c r="F9" s="80"/>
      <c r="G9" s="80"/>
      <c r="H9" s="80"/>
      <c r="I9" s="86" t="n">
        <f aca="false">SUM(E9:H9)</f>
        <v>0</v>
      </c>
    </row>
    <row r="10" customFormat="false" ht="20.1" hidden="false" customHeight="true" outlineLevel="0" collapsed="false">
      <c r="A10" s="87"/>
      <c r="B10" s="88"/>
      <c r="C10" s="87"/>
      <c r="D10" s="87"/>
      <c r="E10" s="86"/>
      <c r="F10" s="80"/>
      <c r="G10" s="80"/>
      <c r="H10" s="80"/>
      <c r="I10" s="86" t="n">
        <f aca="false">SUM(E10:H10)</f>
        <v>0</v>
      </c>
    </row>
    <row r="11" customFormat="false" ht="20.1" hidden="false" customHeight="true" outlineLevel="0" collapsed="false">
      <c r="A11" s="87"/>
      <c r="B11" s="88"/>
      <c r="C11" s="87"/>
      <c r="D11" s="87"/>
      <c r="E11" s="86"/>
      <c r="F11" s="80"/>
      <c r="G11" s="80"/>
      <c r="H11" s="80"/>
      <c r="I11" s="86" t="n">
        <f aca="false">SUM(E11:H11)</f>
        <v>0</v>
      </c>
    </row>
    <row r="12" customFormat="false" ht="20.1" hidden="false" customHeight="true" outlineLevel="0" collapsed="false">
      <c r="A12" s="87"/>
      <c r="B12" s="88"/>
      <c r="C12" s="87"/>
      <c r="D12" s="87"/>
      <c r="E12" s="86"/>
      <c r="F12" s="80"/>
      <c r="G12" s="80"/>
      <c r="H12" s="80"/>
      <c r="I12" s="86" t="n">
        <f aca="false">SUM(E12:H12)</f>
        <v>0</v>
      </c>
    </row>
    <row r="13" customFormat="false" ht="20.1" hidden="false" customHeight="true" outlineLevel="0" collapsed="false">
      <c r="A13" s="87"/>
      <c r="B13" s="88"/>
      <c r="C13" s="87"/>
      <c r="D13" s="87"/>
      <c r="E13" s="86"/>
      <c r="F13" s="80"/>
      <c r="G13" s="80"/>
      <c r="H13" s="80"/>
      <c r="I13" s="86" t="n">
        <f aca="false">SUM(E13:H13)</f>
        <v>0</v>
      </c>
    </row>
    <row r="14" customFormat="false" ht="20.1" hidden="false" customHeight="true" outlineLevel="0" collapsed="false">
      <c r="A14" s="87"/>
      <c r="B14" s="88"/>
      <c r="C14" s="87"/>
      <c r="D14" s="87"/>
      <c r="E14" s="86"/>
      <c r="F14" s="80"/>
      <c r="G14" s="80"/>
      <c r="H14" s="80"/>
      <c r="I14" s="86" t="n">
        <f aca="false">SUM(E14:H14)</f>
        <v>0</v>
      </c>
    </row>
    <row r="15" customFormat="false" ht="20.1" hidden="false" customHeight="true" outlineLevel="0" collapsed="false">
      <c r="A15" s="87"/>
      <c r="B15" s="88"/>
      <c r="C15" s="87"/>
      <c r="D15" s="87"/>
      <c r="E15" s="86"/>
      <c r="F15" s="80"/>
      <c r="G15" s="80"/>
      <c r="H15" s="80"/>
      <c r="I15" s="86" t="n">
        <f aca="false">SUM(E15:H15)</f>
        <v>0</v>
      </c>
    </row>
    <row r="16" customFormat="false" ht="20.1" hidden="false" customHeight="true" outlineLevel="0" collapsed="false">
      <c r="A16" s="87"/>
      <c r="B16" s="88"/>
      <c r="C16" s="87"/>
      <c r="D16" s="87"/>
      <c r="E16" s="86"/>
      <c r="F16" s="80"/>
      <c r="G16" s="80"/>
      <c r="H16" s="80"/>
      <c r="I16" s="86" t="n">
        <f aca="false">SUM(E16:H16)</f>
        <v>0</v>
      </c>
    </row>
    <row r="17" customFormat="false" ht="20.1" hidden="false" customHeight="true" outlineLevel="0" collapsed="false">
      <c r="A17" s="87"/>
      <c r="B17" s="88"/>
      <c r="C17" s="87"/>
      <c r="D17" s="87"/>
      <c r="E17" s="86"/>
      <c r="F17" s="80"/>
      <c r="G17" s="80"/>
      <c r="H17" s="80"/>
      <c r="I17" s="86" t="n">
        <f aca="false">SUM(E17:H17)</f>
        <v>0</v>
      </c>
    </row>
    <row r="18" customFormat="false" ht="20.1" hidden="false" customHeight="true" outlineLevel="0" collapsed="false">
      <c r="A18" s="87"/>
      <c r="B18" s="88"/>
      <c r="C18" s="87"/>
      <c r="D18" s="87"/>
      <c r="E18" s="86"/>
      <c r="F18" s="80"/>
      <c r="G18" s="80"/>
      <c r="H18" s="80"/>
      <c r="I18" s="86" t="n">
        <f aca="false">SUM(E18:H18)</f>
        <v>0</v>
      </c>
    </row>
    <row r="19" customFormat="false" ht="20.1" hidden="false" customHeight="true" outlineLevel="0" collapsed="false">
      <c r="A19" s="87"/>
      <c r="B19" s="88"/>
      <c r="C19" s="87"/>
      <c r="D19" s="87"/>
      <c r="E19" s="86"/>
      <c r="F19" s="80"/>
      <c r="G19" s="80"/>
      <c r="H19" s="80"/>
      <c r="I19" s="86" t="n">
        <f aca="false">SUM(E19:H19)</f>
        <v>0</v>
      </c>
    </row>
    <row r="20" customFormat="false" ht="20.1" hidden="false" customHeight="true" outlineLevel="0" collapsed="false">
      <c r="A20" s="87"/>
      <c r="B20" s="88"/>
      <c r="C20" s="87"/>
      <c r="D20" s="87"/>
      <c r="E20" s="86"/>
      <c r="F20" s="80"/>
      <c r="G20" s="80"/>
      <c r="H20" s="80"/>
      <c r="I20" s="86" t="n">
        <f aca="false">SUM(E20:H20)</f>
        <v>0</v>
      </c>
    </row>
    <row r="21" customFormat="false" ht="20.1" hidden="false" customHeight="true" outlineLevel="0" collapsed="false">
      <c r="A21" s="87"/>
      <c r="B21" s="88"/>
      <c r="C21" s="87"/>
      <c r="D21" s="87"/>
      <c r="E21" s="86"/>
      <c r="F21" s="80"/>
      <c r="G21" s="80"/>
      <c r="H21" s="80"/>
      <c r="I21" s="86" t="n">
        <f aca="false">SUM(E21:H21)</f>
        <v>0</v>
      </c>
    </row>
    <row r="22" customFormat="false" ht="20.1" hidden="false" customHeight="true" outlineLevel="0" collapsed="false">
      <c r="A22" s="87"/>
      <c r="B22" s="88"/>
      <c r="C22" s="87"/>
      <c r="D22" s="87"/>
      <c r="E22" s="86"/>
      <c r="F22" s="80"/>
      <c r="G22" s="80"/>
      <c r="H22" s="80"/>
      <c r="I22" s="86" t="n">
        <f aca="false">SUM(E22:H22)</f>
        <v>0</v>
      </c>
    </row>
    <row r="23" customFormat="false" ht="20.1" hidden="false" customHeight="true" outlineLevel="0" collapsed="false">
      <c r="A23" s="87"/>
      <c r="B23" s="88"/>
      <c r="C23" s="87"/>
      <c r="D23" s="87"/>
      <c r="E23" s="86"/>
      <c r="F23" s="80"/>
      <c r="G23" s="80"/>
      <c r="H23" s="80"/>
      <c r="I23" s="86" t="n">
        <f aca="false">SUM(E23:H23)</f>
        <v>0</v>
      </c>
    </row>
    <row r="24" customFormat="false" ht="20.1" hidden="false" customHeight="true" outlineLevel="0" collapsed="false">
      <c r="A24" s="87"/>
      <c r="B24" s="88"/>
      <c r="C24" s="87"/>
      <c r="D24" s="87"/>
      <c r="E24" s="86"/>
      <c r="F24" s="80"/>
      <c r="G24" s="80"/>
      <c r="H24" s="80"/>
      <c r="I24" s="86" t="n">
        <f aca="false">SUM(E24:H24)</f>
        <v>0</v>
      </c>
    </row>
    <row r="25" customFormat="false" ht="20.1" hidden="false" customHeight="true" outlineLevel="0" collapsed="false">
      <c r="A25" s="87"/>
      <c r="B25" s="88"/>
      <c r="C25" s="87"/>
      <c r="D25" s="87"/>
      <c r="E25" s="86"/>
      <c r="F25" s="80"/>
      <c r="G25" s="80"/>
      <c r="H25" s="80"/>
      <c r="I25" s="86" t="n">
        <f aca="false">SUM(E25:H25)</f>
        <v>0</v>
      </c>
    </row>
    <row r="26" customFormat="false" ht="20.1" hidden="false" customHeight="true" outlineLevel="0" collapsed="false">
      <c r="A26" s="87"/>
      <c r="B26" s="88"/>
      <c r="C26" s="87"/>
      <c r="D26" s="87"/>
      <c r="E26" s="86"/>
      <c r="F26" s="80"/>
      <c r="G26" s="80"/>
      <c r="H26" s="80"/>
      <c r="I26" s="86" t="n">
        <f aca="false">SUM(E26:H26)</f>
        <v>0</v>
      </c>
    </row>
    <row r="27" customFormat="false" ht="20.1" hidden="false" customHeight="true" outlineLevel="0" collapsed="false">
      <c r="A27" s="87"/>
      <c r="B27" s="88"/>
      <c r="C27" s="87"/>
      <c r="D27" s="87"/>
      <c r="E27" s="86"/>
      <c r="F27" s="80"/>
      <c r="G27" s="80"/>
      <c r="H27" s="80"/>
      <c r="I27" s="86" t="n">
        <f aca="false">SUM(E27:H27)</f>
        <v>0</v>
      </c>
    </row>
    <row r="28" customFormat="false" ht="20.1" hidden="false" customHeight="true" outlineLevel="0" collapsed="false">
      <c r="A28" s="87"/>
      <c r="B28" s="88"/>
      <c r="C28" s="87"/>
      <c r="D28" s="87"/>
      <c r="E28" s="86"/>
      <c r="F28" s="80"/>
      <c r="G28" s="80"/>
      <c r="H28" s="80"/>
      <c r="I28" s="86" t="n">
        <f aca="false">SUM(E28:H28)</f>
        <v>0</v>
      </c>
    </row>
    <row r="29" customFormat="false" ht="20.1" hidden="false" customHeight="true" outlineLevel="0" collapsed="false">
      <c r="A29" s="87"/>
      <c r="B29" s="88"/>
      <c r="C29" s="87"/>
      <c r="D29" s="87"/>
      <c r="E29" s="86"/>
      <c r="F29" s="80"/>
      <c r="G29" s="80"/>
      <c r="H29" s="80"/>
      <c r="I29" s="86" t="n">
        <f aca="false">SUM(E29:H29)</f>
        <v>0</v>
      </c>
    </row>
    <row r="30" customFormat="false" ht="20.1" hidden="false" customHeight="true" outlineLevel="0" collapsed="false">
      <c r="A30" s="87"/>
      <c r="B30" s="88"/>
      <c r="C30" s="87"/>
      <c r="D30" s="87"/>
      <c r="E30" s="86"/>
      <c r="F30" s="80"/>
      <c r="G30" s="80"/>
      <c r="H30" s="80"/>
      <c r="I30" s="86" t="n">
        <f aca="false">SUM(E30:H30)</f>
        <v>0</v>
      </c>
    </row>
    <row r="31" customFormat="false" ht="20.1" hidden="false" customHeight="true" outlineLevel="0" collapsed="false">
      <c r="A31" s="87"/>
      <c r="B31" s="88"/>
      <c r="C31" s="87"/>
      <c r="D31" s="87"/>
      <c r="E31" s="86"/>
      <c r="F31" s="80"/>
      <c r="G31" s="80"/>
      <c r="H31" s="80"/>
      <c r="I31" s="86" t="n">
        <f aca="false">SUM(E31:H31)</f>
        <v>0</v>
      </c>
    </row>
    <row r="32" customFormat="false" ht="20.1" hidden="false" customHeight="true" outlineLevel="0" collapsed="false">
      <c r="A32" s="87"/>
      <c r="B32" s="88"/>
      <c r="C32" s="87"/>
      <c r="D32" s="87"/>
      <c r="E32" s="86"/>
      <c r="F32" s="80"/>
      <c r="G32" s="80"/>
      <c r="H32" s="80"/>
      <c r="I32" s="86" t="n">
        <f aca="false">SUM(E32:H32)</f>
        <v>0</v>
      </c>
    </row>
    <row r="33" customFormat="false" ht="20.1" hidden="false" customHeight="true" outlineLevel="0" collapsed="false">
      <c r="A33" s="87"/>
      <c r="B33" s="88"/>
      <c r="C33" s="87"/>
      <c r="D33" s="87"/>
      <c r="E33" s="86"/>
      <c r="F33" s="80"/>
      <c r="G33" s="80"/>
      <c r="H33" s="80"/>
      <c r="I33" s="86" t="n">
        <f aca="false">SUM(E33:H33)</f>
        <v>0</v>
      </c>
    </row>
    <row r="34" customFormat="false" ht="20.1" hidden="false" customHeight="true" outlineLevel="0" collapsed="false">
      <c r="A34" s="87"/>
      <c r="B34" s="88"/>
      <c r="C34" s="87"/>
      <c r="D34" s="87"/>
      <c r="E34" s="86"/>
      <c r="F34" s="80"/>
      <c r="G34" s="80"/>
      <c r="H34" s="80"/>
      <c r="I34" s="86" t="n">
        <f aca="false">SUM(E34:H34)</f>
        <v>0</v>
      </c>
    </row>
    <row r="35" customFormat="false" ht="20.1" hidden="false" customHeight="true" outlineLevel="0" collapsed="false">
      <c r="A35" s="87"/>
      <c r="B35" s="88"/>
      <c r="C35" s="87"/>
      <c r="D35" s="87"/>
      <c r="E35" s="86"/>
      <c r="F35" s="80"/>
      <c r="G35" s="80"/>
      <c r="H35" s="80"/>
      <c r="I35" s="86" t="n">
        <f aca="false">SUM(E35:H35)</f>
        <v>0</v>
      </c>
    </row>
    <row r="36" customFormat="false" ht="20.1" hidden="false" customHeight="true" outlineLevel="0" collapsed="false">
      <c r="A36" s="87"/>
      <c r="B36" s="88"/>
      <c r="C36" s="87"/>
      <c r="D36" s="87"/>
      <c r="E36" s="86"/>
      <c r="F36" s="80"/>
      <c r="G36" s="80"/>
      <c r="H36" s="80"/>
      <c r="I36" s="86" t="n">
        <f aca="false">SUM(E36:H36)</f>
        <v>0</v>
      </c>
    </row>
    <row r="37" customFormat="false" ht="20.1" hidden="false" customHeight="true" outlineLevel="0" collapsed="false">
      <c r="A37" s="87"/>
      <c r="B37" s="88"/>
      <c r="C37" s="87"/>
      <c r="D37" s="87"/>
      <c r="E37" s="86"/>
      <c r="F37" s="80"/>
      <c r="G37" s="80"/>
      <c r="H37" s="80"/>
      <c r="I37" s="86" t="n">
        <f aca="false">SUM(E37:H37)</f>
        <v>0</v>
      </c>
    </row>
    <row r="38" customFormat="false" ht="20.1" hidden="false" customHeight="true" outlineLevel="0" collapsed="false">
      <c r="A38" s="87"/>
      <c r="B38" s="88"/>
      <c r="C38" s="87"/>
      <c r="D38" s="87"/>
      <c r="E38" s="86"/>
      <c r="F38" s="80"/>
      <c r="G38" s="80"/>
      <c r="H38" s="80"/>
      <c r="I38" s="86" t="n">
        <f aca="false">SUM(E38:H38)</f>
        <v>0</v>
      </c>
    </row>
    <row r="39" customFormat="false" ht="20.1" hidden="false" customHeight="true" outlineLevel="0" collapsed="false">
      <c r="A39" s="87"/>
      <c r="B39" s="88"/>
      <c r="C39" s="87"/>
      <c r="D39" s="87"/>
      <c r="E39" s="86"/>
      <c r="F39" s="80"/>
      <c r="G39" s="80"/>
      <c r="H39" s="80"/>
      <c r="I39" s="86" t="n">
        <f aca="false">SUM(E39:H39)</f>
        <v>0</v>
      </c>
    </row>
    <row r="40" customFormat="false" ht="20.1" hidden="false" customHeight="true" outlineLevel="0" collapsed="false">
      <c r="A40" s="87"/>
      <c r="B40" s="88"/>
      <c r="C40" s="87"/>
      <c r="D40" s="87"/>
      <c r="E40" s="86"/>
      <c r="F40" s="80"/>
      <c r="G40" s="80"/>
      <c r="H40" s="80"/>
      <c r="I40" s="86" t="n">
        <f aca="false">SUM(E40:H40)</f>
        <v>0</v>
      </c>
    </row>
    <row r="41" customFormat="false" ht="20.1" hidden="false" customHeight="true" outlineLevel="0" collapsed="false">
      <c r="A41" s="87"/>
      <c r="B41" s="88"/>
      <c r="C41" s="87"/>
      <c r="D41" s="87"/>
      <c r="E41" s="86"/>
      <c r="F41" s="80"/>
      <c r="G41" s="80"/>
      <c r="H41" s="80"/>
      <c r="I41" s="86" t="n">
        <f aca="false">SUM(E41:H41)</f>
        <v>0</v>
      </c>
    </row>
    <row r="42" customFormat="false" ht="20.1" hidden="false" customHeight="true" outlineLevel="0" collapsed="false">
      <c r="A42" s="87"/>
      <c r="B42" s="88"/>
      <c r="C42" s="87"/>
      <c r="D42" s="87"/>
      <c r="E42" s="86"/>
      <c r="F42" s="80"/>
      <c r="G42" s="80"/>
      <c r="H42" s="80"/>
      <c r="I42" s="86" t="n">
        <f aca="false">SUM(E42:H42)</f>
        <v>0</v>
      </c>
    </row>
    <row r="43" customFormat="false" ht="20.1" hidden="false" customHeight="true" outlineLevel="0" collapsed="false">
      <c r="A43" s="87"/>
      <c r="B43" s="88"/>
      <c r="C43" s="87"/>
      <c r="D43" s="87"/>
      <c r="E43" s="86"/>
      <c r="F43" s="80"/>
      <c r="G43" s="80"/>
      <c r="H43" s="80"/>
      <c r="I43" s="86" t="n">
        <f aca="false">SUM(E43:H43)</f>
        <v>0</v>
      </c>
    </row>
    <row r="44" customFormat="false" ht="20.1" hidden="false" customHeight="true" outlineLevel="0" collapsed="false">
      <c r="A44" s="87"/>
      <c r="B44" s="88"/>
      <c r="C44" s="87"/>
      <c r="D44" s="87"/>
      <c r="E44" s="86"/>
      <c r="F44" s="80"/>
      <c r="G44" s="80"/>
      <c r="H44" s="80"/>
      <c r="I44" s="86" t="n">
        <f aca="false">SUM(E44:H44)</f>
        <v>0</v>
      </c>
    </row>
    <row r="45" customFormat="false" ht="20.1" hidden="false" customHeight="true" outlineLevel="0" collapsed="false">
      <c r="A45" s="87"/>
      <c r="B45" s="88"/>
      <c r="C45" s="87"/>
      <c r="D45" s="87"/>
      <c r="E45" s="86"/>
      <c r="F45" s="80"/>
      <c r="G45" s="80"/>
      <c r="H45" s="80"/>
      <c r="I45" s="86" t="n">
        <f aca="false">SUM(E45:H45)</f>
        <v>0</v>
      </c>
    </row>
    <row r="46" customFormat="false" ht="20.1" hidden="false" customHeight="true" outlineLevel="0" collapsed="false">
      <c r="A46" s="87"/>
      <c r="B46" s="88"/>
      <c r="C46" s="87"/>
      <c r="D46" s="87"/>
      <c r="E46" s="86"/>
      <c r="F46" s="80"/>
      <c r="G46" s="80"/>
      <c r="H46" s="80"/>
      <c r="I46" s="86" t="n">
        <f aca="false">SUM(E46:H46)</f>
        <v>0</v>
      </c>
    </row>
    <row r="47" customFormat="false" ht="20.1" hidden="false" customHeight="true" outlineLevel="0" collapsed="false">
      <c r="A47" s="87"/>
      <c r="B47" s="88"/>
      <c r="C47" s="87"/>
      <c r="D47" s="87"/>
      <c r="E47" s="86"/>
      <c r="F47" s="80"/>
      <c r="G47" s="80"/>
      <c r="H47" s="80"/>
      <c r="I47" s="86" t="n">
        <f aca="false">SUM(E47:H47)</f>
        <v>0</v>
      </c>
    </row>
    <row r="48" customFormat="false" ht="20.1" hidden="false" customHeight="true" outlineLevel="0" collapsed="false">
      <c r="A48" s="87"/>
      <c r="B48" s="88"/>
      <c r="C48" s="87"/>
      <c r="D48" s="87"/>
      <c r="E48" s="86"/>
      <c r="F48" s="80"/>
      <c r="G48" s="80"/>
      <c r="H48" s="80"/>
      <c r="I48" s="86" t="n">
        <f aca="false">SUM(E48:H48)</f>
        <v>0</v>
      </c>
    </row>
    <row r="49" customFormat="false" ht="20.1" hidden="false" customHeight="true" outlineLevel="0" collapsed="false">
      <c r="A49" s="87"/>
      <c r="B49" s="88"/>
      <c r="C49" s="87"/>
      <c r="D49" s="87"/>
      <c r="E49" s="86"/>
      <c r="F49" s="80"/>
      <c r="G49" s="80"/>
      <c r="H49" s="80"/>
      <c r="I49" s="86" t="n">
        <f aca="false">SUM(E49:H49)</f>
        <v>0</v>
      </c>
    </row>
    <row r="50" customFormat="false" ht="20.1" hidden="false" customHeight="true" outlineLevel="0" collapsed="false">
      <c r="A50" s="87"/>
      <c r="B50" s="88"/>
      <c r="C50" s="87"/>
      <c r="D50" s="87"/>
      <c r="E50" s="86"/>
      <c r="F50" s="80"/>
      <c r="G50" s="80"/>
      <c r="H50" s="80"/>
      <c r="I50" s="86" t="n">
        <f aca="false">SUM(E50:H50)</f>
        <v>0</v>
      </c>
    </row>
    <row r="51" customFormat="false" ht="20.1" hidden="false" customHeight="true" outlineLevel="0" collapsed="false">
      <c r="A51" s="87"/>
      <c r="B51" s="88"/>
      <c r="C51" s="87"/>
      <c r="D51" s="87"/>
      <c r="E51" s="86"/>
      <c r="F51" s="80"/>
      <c r="G51" s="80"/>
      <c r="H51" s="80"/>
      <c r="I51" s="86" t="n">
        <f aca="false">SUM(E51:H51)</f>
        <v>0</v>
      </c>
    </row>
    <row r="52" customFormat="false" ht="20.1" hidden="false" customHeight="true" outlineLevel="0" collapsed="false">
      <c r="A52" s="87"/>
      <c r="B52" s="88"/>
      <c r="C52" s="87"/>
      <c r="D52" s="87"/>
      <c r="E52" s="86"/>
      <c r="F52" s="80"/>
      <c r="G52" s="80"/>
      <c r="H52" s="80"/>
      <c r="I52" s="86" t="n">
        <f aca="false">SUM(E52:H52)</f>
        <v>0</v>
      </c>
    </row>
    <row r="53" customFormat="false" ht="20.1" hidden="false" customHeight="true" outlineLevel="0" collapsed="false">
      <c r="A53" s="87"/>
      <c r="B53" s="88"/>
      <c r="C53" s="87"/>
      <c r="D53" s="87"/>
      <c r="E53" s="86"/>
      <c r="F53" s="80"/>
      <c r="G53" s="80"/>
      <c r="H53" s="80"/>
      <c r="I53" s="86" t="n">
        <f aca="false">SUM(E53:H53)</f>
        <v>0</v>
      </c>
    </row>
    <row r="54" customFormat="false" ht="20.1" hidden="false" customHeight="true" outlineLevel="0" collapsed="false">
      <c r="A54" s="87"/>
      <c r="B54" s="88"/>
      <c r="C54" s="87"/>
      <c r="D54" s="87"/>
      <c r="E54" s="86"/>
      <c r="F54" s="80"/>
      <c r="G54" s="80"/>
      <c r="H54" s="80"/>
      <c r="I54" s="86" t="n">
        <f aca="false">SUM(E54:H54)</f>
        <v>0</v>
      </c>
    </row>
    <row r="55" customFormat="false" ht="20.1" hidden="false" customHeight="true" outlineLevel="0" collapsed="false">
      <c r="A55" s="87"/>
      <c r="B55" s="88"/>
      <c r="C55" s="87"/>
      <c r="D55" s="87"/>
      <c r="E55" s="86"/>
      <c r="F55" s="80"/>
      <c r="G55" s="80"/>
      <c r="H55" s="80"/>
      <c r="I55" s="86" t="n">
        <f aca="false">SUM(E55:H55)</f>
        <v>0</v>
      </c>
    </row>
    <row r="56" customFormat="false" ht="20.1" hidden="false" customHeight="true" outlineLevel="0" collapsed="false">
      <c r="A56" s="87"/>
      <c r="B56" s="88"/>
      <c r="C56" s="87"/>
      <c r="D56" s="87"/>
      <c r="E56" s="86"/>
      <c r="F56" s="80"/>
      <c r="G56" s="80"/>
      <c r="H56" s="80"/>
      <c r="I56" s="86" t="n">
        <f aca="false">SUM(E56:H56)</f>
        <v>0</v>
      </c>
    </row>
    <row r="57" customFormat="false" ht="20.1" hidden="false" customHeight="true" outlineLevel="0" collapsed="false">
      <c r="A57" s="87"/>
      <c r="B57" s="88"/>
      <c r="C57" s="87"/>
      <c r="D57" s="87"/>
      <c r="E57" s="86"/>
      <c r="F57" s="80"/>
      <c r="G57" s="80"/>
      <c r="H57" s="80"/>
      <c r="I57" s="86" t="n">
        <f aca="false">SUM(E57:H57)</f>
        <v>0</v>
      </c>
    </row>
    <row r="58" customFormat="false" ht="20.1" hidden="false" customHeight="true" outlineLevel="0" collapsed="false">
      <c r="A58" s="87"/>
      <c r="B58" s="88"/>
      <c r="C58" s="87"/>
      <c r="D58" s="87"/>
      <c r="E58" s="86"/>
      <c r="F58" s="80"/>
      <c r="G58" s="80"/>
      <c r="H58" s="80"/>
      <c r="I58" s="86" t="n">
        <f aca="false">SUM(E58:H58)</f>
        <v>0</v>
      </c>
    </row>
    <row r="59" customFormat="false" ht="20.1" hidden="false" customHeight="true" outlineLevel="0" collapsed="false">
      <c r="A59" s="87"/>
      <c r="B59" s="88"/>
      <c r="C59" s="87"/>
      <c r="D59" s="87"/>
      <c r="E59" s="86"/>
      <c r="F59" s="80"/>
      <c r="G59" s="80"/>
      <c r="H59" s="80"/>
      <c r="I59" s="86" t="n">
        <f aca="false">SUM(E59:H59)</f>
        <v>0</v>
      </c>
    </row>
    <row r="60" customFormat="false" ht="20.1" hidden="false" customHeight="true" outlineLevel="0" collapsed="false">
      <c r="A60" s="87"/>
      <c r="B60" s="88"/>
      <c r="C60" s="87"/>
      <c r="D60" s="87"/>
      <c r="E60" s="86"/>
      <c r="F60" s="80"/>
      <c r="G60" s="80"/>
      <c r="H60" s="80"/>
      <c r="I60" s="86" t="n">
        <f aca="false">SUM(E60:H60)</f>
        <v>0</v>
      </c>
    </row>
    <row r="61" customFormat="false" ht="20.1" hidden="false" customHeight="true" outlineLevel="0" collapsed="false">
      <c r="A61" s="87"/>
      <c r="B61" s="88"/>
      <c r="C61" s="87"/>
      <c r="D61" s="87"/>
      <c r="E61" s="86"/>
      <c r="F61" s="80"/>
      <c r="G61" s="80"/>
      <c r="H61" s="80"/>
      <c r="I61" s="86" t="n">
        <f aca="false">SUM(E61:H61)</f>
        <v>0</v>
      </c>
    </row>
    <row r="62" customFormat="false" ht="20.1" hidden="false" customHeight="true" outlineLevel="0" collapsed="false">
      <c r="A62" s="87"/>
      <c r="B62" s="88"/>
      <c r="C62" s="87"/>
      <c r="D62" s="87"/>
      <c r="E62" s="86"/>
      <c r="F62" s="80"/>
      <c r="G62" s="80"/>
      <c r="H62" s="80"/>
      <c r="I62" s="86" t="n">
        <f aca="false">SUM(E62:H62)</f>
        <v>0</v>
      </c>
    </row>
    <row r="63" customFormat="false" ht="20.1" hidden="false" customHeight="true" outlineLevel="0" collapsed="false">
      <c r="A63" s="87"/>
      <c r="B63" s="88"/>
      <c r="C63" s="87"/>
      <c r="D63" s="87"/>
      <c r="E63" s="86"/>
      <c r="F63" s="80"/>
      <c r="G63" s="80"/>
      <c r="H63" s="80"/>
      <c r="I63" s="86" t="n">
        <f aca="false">SUM(E63:H63)</f>
        <v>0</v>
      </c>
    </row>
    <row r="64" customFormat="false" ht="20.1" hidden="false" customHeight="true" outlineLevel="0" collapsed="false">
      <c r="A64" s="87"/>
      <c r="B64" s="88"/>
      <c r="C64" s="87"/>
      <c r="D64" s="87"/>
      <c r="E64" s="86"/>
      <c r="F64" s="80"/>
      <c r="G64" s="80"/>
      <c r="H64" s="80"/>
      <c r="I64" s="86" t="n">
        <f aca="false">SUM(E64:H64)</f>
        <v>0</v>
      </c>
    </row>
    <row r="65" customFormat="false" ht="20.1" hidden="false" customHeight="true" outlineLevel="0" collapsed="false">
      <c r="A65" s="87"/>
      <c r="B65" s="88"/>
      <c r="C65" s="87"/>
      <c r="D65" s="87"/>
      <c r="E65" s="86"/>
      <c r="F65" s="80"/>
      <c r="G65" s="80"/>
      <c r="H65" s="80"/>
      <c r="I65" s="86" t="n">
        <f aca="false">SUM(E65:H65)</f>
        <v>0</v>
      </c>
    </row>
    <row r="66" customFormat="false" ht="20.1" hidden="false" customHeight="true" outlineLevel="0" collapsed="false">
      <c r="A66" s="87"/>
      <c r="B66" s="88"/>
      <c r="C66" s="87"/>
      <c r="D66" s="87"/>
      <c r="E66" s="86"/>
      <c r="F66" s="80"/>
      <c r="G66" s="80"/>
      <c r="H66" s="80"/>
      <c r="I66" s="86" t="n">
        <f aca="false">SUM(E66:H66)</f>
        <v>0</v>
      </c>
    </row>
    <row r="67" customFormat="false" ht="20.1" hidden="false" customHeight="true" outlineLevel="0" collapsed="false">
      <c r="A67" s="87"/>
      <c r="B67" s="88"/>
      <c r="C67" s="87"/>
      <c r="D67" s="87"/>
      <c r="E67" s="86"/>
      <c r="F67" s="80"/>
      <c r="G67" s="80"/>
      <c r="H67" s="80"/>
      <c r="I67" s="86" t="n">
        <f aca="false">SUM(E67:H67)</f>
        <v>0</v>
      </c>
    </row>
    <row r="68" customFormat="false" ht="20.1" hidden="false" customHeight="true" outlineLevel="0" collapsed="false">
      <c r="A68" s="87"/>
      <c r="B68" s="88"/>
      <c r="C68" s="87"/>
      <c r="D68" s="87"/>
      <c r="E68" s="86"/>
      <c r="F68" s="80"/>
      <c r="G68" s="80"/>
      <c r="H68" s="80"/>
      <c r="I68" s="86" t="n">
        <f aca="false">SUM(E68:H68)</f>
        <v>0</v>
      </c>
    </row>
    <row r="69" customFormat="false" ht="20.1" hidden="false" customHeight="true" outlineLevel="0" collapsed="false">
      <c r="A69" s="87"/>
      <c r="B69" s="88"/>
      <c r="C69" s="87"/>
      <c r="D69" s="87"/>
      <c r="E69" s="86"/>
      <c r="F69" s="80"/>
      <c r="G69" s="80"/>
      <c r="H69" s="80"/>
      <c r="I69" s="86" t="n">
        <f aca="false">SUM(E69:H69)</f>
        <v>0</v>
      </c>
    </row>
    <row r="70" customFormat="false" ht="20.1" hidden="false" customHeight="true" outlineLevel="0" collapsed="false">
      <c r="A70" s="87"/>
      <c r="B70" s="88"/>
      <c r="C70" s="87"/>
      <c r="D70" s="87"/>
      <c r="E70" s="86"/>
      <c r="F70" s="80"/>
      <c r="G70" s="80"/>
      <c r="H70" s="80"/>
      <c r="I70" s="86" t="n">
        <f aca="false">SUM(E70:H70)</f>
        <v>0</v>
      </c>
    </row>
    <row r="71" customFormat="false" ht="20.1" hidden="false" customHeight="true" outlineLevel="0" collapsed="false">
      <c r="A71" s="87"/>
      <c r="B71" s="88"/>
      <c r="C71" s="87"/>
      <c r="D71" s="87"/>
      <c r="E71" s="86"/>
      <c r="F71" s="80"/>
      <c r="G71" s="80"/>
      <c r="H71" s="80"/>
      <c r="I71" s="86" t="n">
        <f aca="false">SUM(E71:H71)</f>
        <v>0</v>
      </c>
    </row>
    <row r="72" customFormat="false" ht="20.1" hidden="false" customHeight="true" outlineLevel="0" collapsed="false">
      <c r="A72" s="87"/>
      <c r="B72" s="88"/>
      <c r="C72" s="87"/>
      <c r="D72" s="87"/>
      <c r="E72" s="86"/>
      <c r="F72" s="80"/>
      <c r="G72" s="80"/>
      <c r="H72" s="80"/>
      <c r="I72" s="86" t="n">
        <f aca="false">SUM(E72:H72)</f>
        <v>0</v>
      </c>
    </row>
    <row r="73" customFormat="false" ht="20.1" hidden="false" customHeight="true" outlineLevel="0" collapsed="false">
      <c r="A73" s="87"/>
      <c r="B73" s="88"/>
      <c r="C73" s="87"/>
      <c r="D73" s="87"/>
      <c r="E73" s="86"/>
      <c r="F73" s="80"/>
      <c r="G73" s="80"/>
      <c r="H73" s="80"/>
      <c r="I73" s="86" t="n">
        <f aca="false">SUM(E73:H73)</f>
        <v>0</v>
      </c>
    </row>
    <row r="74" customFormat="false" ht="20.1" hidden="false" customHeight="true" outlineLevel="0" collapsed="false">
      <c r="A74" s="89" t="s">
        <v>406</v>
      </c>
      <c r="B74" s="89"/>
      <c r="C74" s="89"/>
      <c r="D74" s="89"/>
      <c r="E74" s="86" t="n">
        <f aca="false">SUM(E5:E73)</f>
        <v>0</v>
      </c>
      <c r="F74" s="86" t="n">
        <f aca="false">SUM(F5:F73)</f>
        <v>0</v>
      </c>
      <c r="G74" s="86" t="n">
        <f aca="false">SUM(G5:G73)</f>
        <v>0</v>
      </c>
      <c r="H74" s="86" t="n">
        <f aca="false">SUM(H5:H73)</f>
        <v>0</v>
      </c>
      <c r="I74" s="86" t="n">
        <f aca="false">SUM(E74:H74)</f>
        <v>0</v>
      </c>
    </row>
    <row r="75" customFormat="false" ht="20.1" hidden="false" customHeight="true" outlineLevel="0" collapsed="false">
      <c r="A75" s="89" t="s">
        <v>407</v>
      </c>
      <c r="B75" s="89"/>
      <c r="C75" s="89"/>
      <c r="D75" s="89"/>
      <c r="E75" s="86" t="str">
        <f aca="false">E4-E74</f>
        <v>#N/D</v>
      </c>
      <c r="F75" s="86" t="str">
        <f aca="false">F4-F74</f>
        <v>#N/D</v>
      </c>
      <c r="G75" s="86" t="str">
        <f aca="false">G4-G74</f>
        <v>#N/D</v>
      </c>
      <c r="H75" s="86" t="str">
        <f aca="false">H4-H74</f>
        <v>#N/D</v>
      </c>
      <c r="I75" s="86" t="str">
        <f aca="false">SUM(E75:H75)</f>
        <v>#N/D</v>
      </c>
    </row>
    <row r="76" customFormat="false" ht="17.25" hidden="false" customHeight="true" outlineLevel="0" collapsed="false">
      <c r="A76" s="90"/>
      <c r="B76" s="91"/>
      <c r="C76" s="90"/>
      <c r="D76" s="90"/>
    </row>
    <row r="77" customFormat="false" ht="13.8" hidden="false" customHeight="false" outlineLevel="0" collapsed="false">
      <c r="A77" s="92" t="s">
        <v>408</v>
      </c>
      <c r="B77" s="91"/>
      <c r="C77" s="90"/>
      <c r="D77" s="90"/>
      <c r="E77" s="81"/>
    </row>
    <row r="78" customFormat="false" ht="13.8" hidden="false" customHeight="false" outlineLevel="0" collapsed="false">
      <c r="A78" s="92" t="s">
        <v>409</v>
      </c>
      <c r="C78" s="92"/>
      <c r="D78" s="92"/>
    </row>
  </sheetData>
  <mergeCells count="6">
    <mergeCell ref="A3:A4"/>
    <mergeCell ref="B3:B4"/>
    <mergeCell ref="C3:C4"/>
    <mergeCell ref="D3:D4"/>
    <mergeCell ref="A74:D74"/>
    <mergeCell ref="A75:D75"/>
  </mergeCells>
  <printOptions headings="false" gridLines="false" gridLinesSet="true" horizontalCentered="false" verticalCentered="false"/>
  <pageMargins left="0.590277777777778" right="0.7875" top="0.511805555555556" bottom="0.511805555555556" header="0.511805555555556" footer="0.511805555555556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>&amp;L&amp;10UNIVERSIDADE FEDERAL DE SERGIPE_x005F_x000D_PRÓ-REITORIA DE PÓS-GRADUAÇÃO E PESQUISA</oddHeader>
    <oddFooter>&amp;L&amp;10&amp;D&amp;R&amp;10&amp;P</oddFooter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5546875" defaultRowHeight="13.8" zeroHeight="false" outlineLevelRow="0" outlineLevelCol="0"/>
  <cols>
    <col collapsed="false" customWidth="true" hidden="false" outlineLevel="0" max="64" min="1" style="1" width="7.87"/>
    <col collapsed="false" customWidth="false" hidden="false" outlineLevel="0" max="1024" min="65" style="1" width="8.86"/>
  </cols>
  <sheetData/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5546875" defaultRowHeight="13.8" zeroHeight="false" outlineLevelRow="0" outlineLevelCol="0"/>
  <cols>
    <col collapsed="false" customWidth="true" hidden="false" outlineLevel="0" max="64" min="1" style="1" width="7.87"/>
    <col collapsed="false" customWidth="false" hidden="false" outlineLevel="0" max="1024" min="65" style="1" width="8.86"/>
  </cols>
  <sheetData/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5546875" defaultRowHeight="13.8" zeroHeight="false" outlineLevelRow="0" outlineLevelCol="0"/>
  <cols>
    <col collapsed="false" customWidth="true" hidden="false" outlineLevel="0" max="64" min="1" style="1" width="7.87"/>
    <col collapsed="false" customWidth="false" hidden="false" outlineLevel="0" max="1024" min="65" style="1" width="8.86"/>
  </cols>
  <sheetData/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5546875" defaultRowHeight="13.8" zeroHeight="false" outlineLevelRow="0" outlineLevelCol="0"/>
  <cols>
    <col collapsed="false" customWidth="true" hidden="false" outlineLevel="0" max="64" min="1" style="1" width="7.87"/>
    <col collapsed="false" customWidth="false" hidden="false" outlineLevel="0" max="1024" min="65" style="1" width="8.86"/>
  </cols>
  <sheetData/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5546875" defaultRowHeight="13.8" zeroHeight="false" outlineLevelRow="0" outlineLevelCol="0"/>
  <cols>
    <col collapsed="false" customWidth="true" hidden="false" outlineLevel="0" max="64" min="1" style="1" width="7.87"/>
    <col collapsed="false" customWidth="false" hidden="false" outlineLevel="0" max="1024" min="65" style="1" width="8.86"/>
  </cols>
  <sheetData/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5546875" defaultRowHeight="13.8" zeroHeight="false" outlineLevelRow="0" outlineLevelCol="0"/>
  <cols>
    <col collapsed="false" customWidth="true" hidden="false" outlineLevel="0" max="64" min="1" style="1" width="7.87"/>
    <col collapsed="false" customWidth="false" hidden="false" outlineLevel="0" max="1024" min="65" style="1" width="8.86"/>
  </cols>
  <sheetData/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5546875" defaultRowHeight="13.8" zeroHeight="false" outlineLevelRow="0" outlineLevelCol="0"/>
  <cols>
    <col collapsed="false" customWidth="true" hidden="false" outlineLevel="0" max="64" min="1" style="1" width="7.87"/>
    <col collapsed="false" customWidth="false" hidden="false" outlineLevel="0" max="1024" min="65" style="1" width="8.86"/>
  </cols>
  <sheetData/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5546875" defaultRowHeight="13.8" zeroHeight="false" outlineLevelRow="0" outlineLevelCol="0"/>
  <cols>
    <col collapsed="false" customWidth="true" hidden="false" outlineLevel="0" max="64" min="1" style="1" width="7.87"/>
    <col collapsed="false" customWidth="false" hidden="false" outlineLevel="0" max="1024" min="65" style="1" width="8.86"/>
  </cols>
  <sheetData/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20</v>
      </c>
      <c r="B1" s="20" t="s">
        <v>19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13908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/>
      <c r="B5" s="33"/>
      <c r="C5" s="34"/>
      <c r="D5" s="35"/>
      <c r="E5" s="36"/>
      <c r="F5" s="35"/>
      <c r="G5" s="35"/>
      <c r="H5" s="37"/>
    </row>
    <row r="6" customFormat="false" ht="20.1" hidden="false" customHeight="true" outlineLevel="0" collapsed="false">
      <c r="A6" s="38" t="s">
        <v>410</v>
      </c>
      <c r="B6" s="37" t="s">
        <v>411</v>
      </c>
      <c r="C6" s="39" t="s">
        <v>133</v>
      </c>
      <c r="D6" s="35"/>
      <c r="E6" s="36"/>
      <c r="F6" s="35" t="n">
        <v>1111</v>
      </c>
      <c r="G6" s="35"/>
      <c r="H6" s="37"/>
    </row>
    <row r="7" customFormat="false" ht="21" hidden="false" customHeight="true" outlineLevel="0" collapsed="false">
      <c r="A7" s="38" t="s">
        <v>412</v>
      </c>
      <c r="B7" s="37" t="s">
        <v>413</v>
      </c>
      <c r="C7" s="39" t="s">
        <v>133</v>
      </c>
      <c r="D7" s="35"/>
      <c r="E7" s="36"/>
      <c r="F7" s="35" t="n">
        <v>1111</v>
      </c>
      <c r="G7" s="35"/>
      <c r="H7" s="37"/>
    </row>
    <row r="8" customFormat="false" ht="20.1" hidden="false" customHeight="true" outlineLevel="0" collapsed="false">
      <c r="A8" s="38" t="s">
        <v>414</v>
      </c>
      <c r="B8" s="37" t="s">
        <v>415</v>
      </c>
      <c r="C8" s="39" t="s">
        <v>133</v>
      </c>
      <c r="D8" s="35"/>
      <c r="E8" s="36"/>
      <c r="F8" s="35" t="n">
        <v>1111</v>
      </c>
      <c r="G8" s="35"/>
      <c r="H8" s="37"/>
    </row>
    <row r="9" customFormat="false" ht="20.1" hidden="false" customHeight="true" outlineLevel="0" collapsed="false">
      <c r="A9" s="38" t="s">
        <v>416</v>
      </c>
      <c r="B9" s="37" t="s">
        <v>417</v>
      </c>
      <c r="C9" s="39" t="s">
        <v>133</v>
      </c>
      <c r="D9" s="35"/>
      <c r="E9" s="36"/>
      <c r="F9" s="35" t="n">
        <v>1111</v>
      </c>
      <c r="G9" s="35"/>
      <c r="H9" s="37"/>
    </row>
    <row r="10" customFormat="false" ht="20.1" hidden="false" customHeight="true" outlineLevel="0" collapsed="false">
      <c r="A10" s="38" t="s">
        <v>418</v>
      </c>
      <c r="B10" s="37" t="s">
        <v>419</v>
      </c>
      <c r="C10" s="39" t="s">
        <v>133</v>
      </c>
      <c r="D10" s="35"/>
      <c r="E10" s="36"/>
      <c r="F10" s="35" t="n">
        <v>2222</v>
      </c>
      <c r="G10" s="35"/>
      <c r="H10" s="37"/>
    </row>
    <row r="11" customFormat="false" ht="20.1" hidden="false" customHeight="true" outlineLevel="0" collapsed="false">
      <c r="A11" s="38" t="s">
        <v>420</v>
      </c>
      <c r="B11" s="37" t="s">
        <v>421</v>
      </c>
      <c r="C11" s="39" t="s">
        <v>133</v>
      </c>
      <c r="D11" s="35"/>
      <c r="E11" s="36"/>
      <c r="F11" s="35" t="n">
        <v>1111</v>
      </c>
      <c r="G11" s="35"/>
      <c r="H11" s="37"/>
    </row>
    <row r="12" customFormat="false" ht="20.1" hidden="false" customHeight="true" outlineLevel="0" collapsed="false">
      <c r="A12" s="38" t="s">
        <v>422</v>
      </c>
      <c r="B12" s="37" t="s">
        <v>419</v>
      </c>
      <c r="C12" s="39" t="s">
        <v>133</v>
      </c>
      <c r="D12" s="35"/>
      <c r="E12" s="36"/>
      <c r="F12" s="35" t="n">
        <v>2222</v>
      </c>
      <c r="G12" s="35"/>
      <c r="H12" s="37"/>
    </row>
    <row r="13" customFormat="false" ht="20.1" hidden="false" customHeight="true" outlineLevel="0" collapsed="false">
      <c r="A13" s="38" t="s">
        <v>423</v>
      </c>
      <c r="B13" s="37" t="s">
        <v>424</v>
      </c>
      <c r="C13" s="39" t="s">
        <v>133</v>
      </c>
      <c r="D13" s="35"/>
      <c r="E13" s="36"/>
      <c r="F13" s="35" t="n">
        <v>1954</v>
      </c>
      <c r="G13" s="35"/>
      <c r="H13" s="37"/>
    </row>
    <row r="14" customFormat="false" ht="20.1" hidden="false" customHeight="true" outlineLevel="0" collapsed="false">
      <c r="A14" s="38" t="s">
        <v>425</v>
      </c>
      <c r="B14" s="37" t="s">
        <v>424</v>
      </c>
      <c r="C14" s="39" t="s">
        <v>133</v>
      </c>
      <c r="D14" s="35"/>
      <c r="E14" s="36"/>
      <c r="F14" s="35" t="n">
        <v>2222</v>
      </c>
      <c r="G14" s="35"/>
      <c r="H14" s="37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41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44" t="s">
        <v>172</v>
      </c>
      <c r="B21" s="44"/>
      <c r="C21" s="44"/>
      <c r="D21" s="45" t="n">
        <f aca="false">SUM(D5:D20)</f>
        <v>0</v>
      </c>
      <c r="E21" s="46" t="n">
        <f aca="false">SUM(E5:E20)</f>
        <v>0</v>
      </c>
      <c r="F21" s="46" t="n">
        <f aca="false">SUM(F5:F20)</f>
        <v>14175</v>
      </c>
      <c r="G21" s="47" t="n">
        <f aca="false">SUM(G5:G20)</f>
        <v>0</v>
      </c>
      <c r="H21" s="55"/>
    </row>
    <row r="22" customFormat="false" ht="20.1" hidden="false" customHeight="true" outlineLevel="0" collapsed="false">
      <c r="A22" s="44" t="s">
        <v>173</v>
      </c>
      <c r="B22" s="44"/>
      <c r="C22" s="44"/>
      <c r="D22" s="49" t="n">
        <f aca="false">SUM(D21,E21,F21,G21)</f>
        <v>14175</v>
      </c>
      <c r="E22" s="49"/>
      <c r="F22" s="49"/>
      <c r="G22" s="49"/>
      <c r="H22" s="50" t="s">
        <v>174</v>
      </c>
    </row>
    <row r="23" customFormat="false" ht="21.75" hidden="false" customHeight="true" outlineLevel="0" collapsed="false">
      <c r="A23" s="44" t="s">
        <v>175</v>
      </c>
      <c r="B23" s="44"/>
      <c r="C23" s="44"/>
      <c r="D23" s="51" t="n">
        <f aca="false">D3-D22</f>
        <v>-267</v>
      </c>
      <c r="E23" s="51"/>
      <c r="F23" s="51"/>
      <c r="G23" s="51"/>
      <c r="H23" s="52"/>
    </row>
    <row r="24" customFormat="false" ht="20.1" hidden="false" customHeight="true" outlineLevel="0" collapsed="false">
      <c r="A24" s="53"/>
      <c r="B24" s="54"/>
      <c r="C24" s="53"/>
      <c r="D24" s="53"/>
      <c r="E24" s="53"/>
    </row>
    <row r="25" customFormat="false" ht="20.1" hidden="false" customHeight="true" outlineLevel="0" collapsed="false">
      <c r="A25" s="53"/>
      <c r="B25" s="54"/>
      <c r="C25" s="53"/>
      <c r="D25" s="53"/>
      <c r="E25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1:C21"/>
    <mergeCell ref="A22:C22"/>
    <mergeCell ref="D22:G22"/>
    <mergeCell ref="A23:C23"/>
    <mergeCell ref="D23:G23"/>
  </mergeCells>
  <hyperlinks>
    <hyperlink ref="H1" location="Indice!A1" display="ÍNDICE"/>
  </hyperlinks>
  <printOptions headings="false" gridLines="false" gridLinesSet="true" horizontalCentered="false" verticalCentered="false"/>
  <pageMargins left="0.39375" right="0.39375" top="0.984027777777778" bottom="0.984027777777778" header="0.984027777777778" footer="0.984027777777778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5546875" defaultRowHeight="13.8" zeroHeight="false" outlineLevelRow="0" outlineLevelCol="0"/>
  <cols>
    <col collapsed="false" customWidth="true" hidden="false" outlineLevel="0" max="64" min="1" style="1" width="7.87"/>
    <col collapsed="false" customWidth="false" hidden="false" outlineLevel="0" max="1024" min="65" style="1" width="8.86"/>
  </cols>
  <sheetData/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22</v>
      </c>
      <c r="B1" s="20" t="s">
        <v>426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14238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8" t="s">
        <v>427</v>
      </c>
      <c r="B5" s="37" t="s">
        <v>428</v>
      </c>
      <c r="C5" s="39" t="s">
        <v>133</v>
      </c>
      <c r="D5" s="35"/>
      <c r="E5" s="36"/>
      <c r="F5" s="35" t="n">
        <v>178</v>
      </c>
      <c r="G5" s="35"/>
      <c r="H5" s="37"/>
    </row>
    <row r="6" customFormat="false" ht="21" hidden="false" customHeight="true" outlineLevel="0" collapsed="false">
      <c r="A6" s="38" t="s">
        <v>429</v>
      </c>
      <c r="B6" s="37" t="s">
        <v>430</v>
      </c>
      <c r="C6" s="39" t="s">
        <v>133</v>
      </c>
      <c r="D6" s="35"/>
      <c r="E6" s="36"/>
      <c r="F6" s="35" t="n">
        <v>1156.9</v>
      </c>
      <c r="G6" s="35"/>
      <c r="H6" s="37"/>
    </row>
    <row r="7" customFormat="false" ht="20.1" hidden="false" customHeight="true" outlineLevel="0" collapsed="false">
      <c r="A7" s="38" t="s">
        <v>431</v>
      </c>
      <c r="B7" s="37" t="s">
        <v>432</v>
      </c>
      <c r="C7" s="39" t="s">
        <v>133</v>
      </c>
      <c r="D7" s="35"/>
      <c r="E7" s="36"/>
      <c r="F7" s="35" t="n">
        <v>1224</v>
      </c>
      <c r="G7" s="35"/>
      <c r="H7" s="37"/>
    </row>
    <row r="8" customFormat="false" ht="20.1" hidden="false" customHeight="true" outlineLevel="0" collapsed="false">
      <c r="A8" s="38" t="s">
        <v>433</v>
      </c>
      <c r="B8" s="37" t="s">
        <v>434</v>
      </c>
      <c r="C8" s="39" t="s">
        <v>133</v>
      </c>
      <c r="D8" s="35"/>
      <c r="E8" s="36"/>
      <c r="F8" s="35" t="n">
        <v>791</v>
      </c>
      <c r="G8" s="35"/>
      <c r="H8" s="37"/>
    </row>
    <row r="9" customFormat="false" ht="20.1" hidden="false" customHeight="true" outlineLevel="0" collapsed="false">
      <c r="A9" s="38" t="s">
        <v>435</v>
      </c>
      <c r="B9" s="37" t="s">
        <v>436</v>
      </c>
      <c r="C9" s="39" t="s">
        <v>133</v>
      </c>
      <c r="D9" s="35"/>
      <c r="E9" s="36"/>
      <c r="F9" s="35" t="n">
        <v>791</v>
      </c>
      <c r="G9" s="35"/>
      <c r="H9" s="37"/>
    </row>
    <row r="10" customFormat="false" ht="20.1" hidden="false" customHeight="true" outlineLevel="0" collapsed="false">
      <c r="A10" s="38" t="s">
        <v>437</v>
      </c>
      <c r="B10" s="37" t="s">
        <v>438</v>
      </c>
      <c r="C10" s="39" t="s">
        <v>133</v>
      </c>
      <c r="D10" s="35"/>
      <c r="E10" s="36"/>
      <c r="F10" s="35" t="n">
        <v>2000</v>
      </c>
      <c r="G10" s="35"/>
      <c r="H10" s="37"/>
    </row>
    <row r="11" customFormat="false" ht="20.1" hidden="false" customHeight="true" outlineLevel="0" collapsed="false">
      <c r="A11" s="38" t="s">
        <v>439</v>
      </c>
      <c r="B11" s="37" t="s">
        <v>440</v>
      </c>
      <c r="C11" s="39" t="s">
        <v>133</v>
      </c>
      <c r="D11" s="35"/>
      <c r="E11" s="36"/>
      <c r="F11" s="35" t="n">
        <v>1077.8</v>
      </c>
      <c r="G11" s="35"/>
      <c r="H11" s="37"/>
    </row>
    <row r="12" customFormat="false" ht="20.1" hidden="false" customHeight="true" outlineLevel="0" collapsed="false">
      <c r="A12" s="38" t="s">
        <v>441</v>
      </c>
      <c r="B12" s="37" t="s">
        <v>442</v>
      </c>
      <c r="C12" s="39" t="s">
        <v>133</v>
      </c>
      <c r="D12" s="35"/>
      <c r="E12" s="36"/>
      <c r="F12" s="35" t="n">
        <v>945</v>
      </c>
      <c r="G12" s="35"/>
      <c r="H12" s="37"/>
    </row>
    <row r="13" customFormat="false" ht="20.1" hidden="false" customHeight="true" outlineLevel="0" collapsed="false">
      <c r="A13" s="38" t="s">
        <v>443</v>
      </c>
      <c r="B13" s="37" t="s">
        <v>444</v>
      </c>
      <c r="C13" s="39" t="s">
        <v>133</v>
      </c>
      <c r="D13" s="35"/>
      <c r="E13" s="36"/>
      <c r="F13" s="35" t="n">
        <v>1156.9</v>
      </c>
      <c r="G13" s="35"/>
      <c r="H13" s="37"/>
    </row>
    <row r="14" customFormat="false" ht="20.1" hidden="false" customHeight="true" outlineLevel="0" collapsed="false">
      <c r="A14" s="38" t="s">
        <v>445</v>
      </c>
      <c r="B14" s="37" t="s">
        <v>434</v>
      </c>
      <c r="C14" s="39" t="s">
        <v>133</v>
      </c>
      <c r="D14" s="35"/>
      <c r="E14" s="36"/>
      <c r="F14" s="35" t="n">
        <v>365.9</v>
      </c>
      <c r="G14" s="35"/>
      <c r="H14" s="37"/>
    </row>
    <row r="15" customFormat="false" ht="20.1" hidden="false" customHeight="true" outlineLevel="0" collapsed="false">
      <c r="A15" s="38" t="s">
        <v>446</v>
      </c>
      <c r="B15" s="37" t="s">
        <v>428</v>
      </c>
      <c r="C15" s="39" t="s">
        <v>133</v>
      </c>
      <c r="D15" s="35"/>
      <c r="E15" s="36"/>
      <c r="F15" s="35" t="n">
        <v>365.9</v>
      </c>
      <c r="G15" s="35"/>
      <c r="H15" s="41"/>
    </row>
    <row r="16" customFormat="false" ht="20.1" hidden="false" customHeight="true" outlineLevel="0" collapsed="false">
      <c r="A16" s="38" t="s">
        <v>447</v>
      </c>
      <c r="B16" s="37" t="s">
        <v>448</v>
      </c>
      <c r="C16" s="39" t="s">
        <v>133</v>
      </c>
      <c r="D16" s="35"/>
      <c r="E16" s="36"/>
      <c r="F16" s="35" t="n">
        <v>791</v>
      </c>
      <c r="G16" s="35"/>
      <c r="H16" s="41"/>
    </row>
    <row r="17" customFormat="false" ht="20.1" hidden="false" customHeight="true" outlineLevel="0" collapsed="false">
      <c r="A17" s="38" t="s">
        <v>449</v>
      </c>
      <c r="B17" s="37" t="s">
        <v>436</v>
      </c>
      <c r="C17" s="39" t="s">
        <v>133</v>
      </c>
      <c r="D17" s="35"/>
      <c r="E17" s="36"/>
      <c r="F17" s="35" t="n">
        <v>356.9</v>
      </c>
      <c r="G17" s="35"/>
      <c r="H17" s="41"/>
    </row>
    <row r="18" customFormat="false" ht="20.1" hidden="false" customHeight="true" outlineLevel="0" collapsed="false">
      <c r="A18" s="38" t="s">
        <v>450</v>
      </c>
      <c r="B18" s="37" t="s">
        <v>451</v>
      </c>
      <c r="C18" s="39" t="s">
        <v>133</v>
      </c>
      <c r="D18" s="35"/>
      <c r="E18" s="36"/>
      <c r="F18" s="35" t="n">
        <v>1156.9</v>
      </c>
      <c r="G18" s="35"/>
      <c r="H18" s="41"/>
    </row>
    <row r="19" customFormat="false" ht="20.1" hidden="false" customHeight="true" outlineLevel="0" collapsed="false">
      <c r="A19" s="38" t="s">
        <v>452</v>
      </c>
      <c r="B19" s="37" t="s">
        <v>453</v>
      </c>
      <c r="C19" s="39" t="s">
        <v>133</v>
      </c>
      <c r="D19" s="35"/>
      <c r="E19" s="36"/>
      <c r="F19" s="35" t="n">
        <v>1156.9</v>
      </c>
      <c r="G19" s="35"/>
      <c r="H19" s="41"/>
    </row>
    <row r="20" customFormat="false" ht="20.1" hidden="false" customHeight="true" outlineLevel="0" collapsed="false">
      <c r="A20" s="38" t="s">
        <v>454</v>
      </c>
      <c r="B20" s="37" t="s">
        <v>455</v>
      </c>
      <c r="C20" s="39" t="s">
        <v>130</v>
      </c>
      <c r="D20" s="35"/>
      <c r="E20" s="36"/>
      <c r="F20" s="35"/>
      <c r="G20" s="35" t="n">
        <v>178</v>
      </c>
      <c r="H20" s="41"/>
    </row>
    <row r="21" customFormat="false" ht="20.1" hidden="false" customHeight="true" outlineLevel="0" collapsed="false">
      <c r="A21" s="38" t="s">
        <v>456</v>
      </c>
      <c r="B21" s="37" t="s">
        <v>457</v>
      </c>
      <c r="C21" s="39" t="s">
        <v>130</v>
      </c>
      <c r="D21" s="35"/>
      <c r="E21" s="36"/>
      <c r="F21" s="35"/>
      <c r="G21" s="35" t="n">
        <v>179</v>
      </c>
      <c r="H21" s="41"/>
    </row>
    <row r="22" customFormat="false" ht="20.1" hidden="false" customHeight="true" outlineLevel="0" collapsed="false">
      <c r="A22" s="38" t="s">
        <v>458</v>
      </c>
      <c r="B22" s="37" t="s">
        <v>459</v>
      </c>
      <c r="C22" s="39" t="s">
        <v>133</v>
      </c>
      <c r="D22" s="35"/>
      <c r="E22" s="36"/>
      <c r="F22" s="35" t="n">
        <v>1156</v>
      </c>
      <c r="G22" s="35"/>
      <c r="H22" s="41"/>
    </row>
    <row r="23" customFormat="false" ht="20.1" hidden="false" customHeight="true" outlineLevel="0" collapsed="false">
      <c r="A23" s="38" t="s">
        <v>460</v>
      </c>
      <c r="B23" s="37" t="s">
        <v>455</v>
      </c>
      <c r="C23" s="39" t="s">
        <v>130</v>
      </c>
      <c r="D23" s="61"/>
      <c r="E23" s="62"/>
      <c r="F23" s="62"/>
      <c r="G23" s="36" t="n">
        <v>178</v>
      </c>
      <c r="H23" s="41"/>
    </row>
    <row r="24" customFormat="false" ht="20.1" hidden="false" customHeight="true" outlineLevel="0" collapsed="false">
      <c r="A24" s="38" t="s">
        <v>461</v>
      </c>
      <c r="B24" s="37" t="s">
        <v>462</v>
      </c>
      <c r="C24" s="39" t="s">
        <v>130</v>
      </c>
      <c r="D24" s="61"/>
      <c r="E24" s="62"/>
      <c r="F24" s="62"/>
      <c r="G24" s="36" t="n">
        <v>100</v>
      </c>
      <c r="H24" s="41"/>
    </row>
    <row r="25" customFormat="false" ht="20.1" hidden="false" customHeight="true" outlineLevel="0" collapsed="false">
      <c r="A25" s="38" t="s">
        <v>463</v>
      </c>
      <c r="B25" s="37" t="s">
        <v>462</v>
      </c>
      <c r="C25" s="39" t="s">
        <v>130</v>
      </c>
      <c r="D25" s="61"/>
      <c r="E25" s="62"/>
      <c r="F25" s="62"/>
      <c r="G25" s="36" t="n">
        <v>70</v>
      </c>
      <c r="H25" s="41"/>
    </row>
    <row r="26" customFormat="false" ht="20.1" hidden="false" customHeight="true" outlineLevel="0" collapsed="false">
      <c r="A26" s="38"/>
      <c r="B26" s="37"/>
      <c r="C26" s="39"/>
      <c r="D26" s="61"/>
      <c r="E26" s="62"/>
      <c r="F26" s="62"/>
      <c r="G26" s="36"/>
      <c r="H26" s="41"/>
    </row>
    <row r="27" customFormat="false" ht="20.1" hidden="false" customHeight="true" outlineLevel="0" collapsed="false">
      <c r="A27" s="38"/>
      <c r="B27" s="37"/>
      <c r="C27" s="39"/>
      <c r="D27" s="61"/>
      <c r="E27" s="62"/>
      <c r="F27" s="62"/>
      <c r="G27" s="36"/>
      <c r="H27" s="41"/>
    </row>
    <row r="28" customFormat="false" ht="20.1" hidden="false" customHeight="true" outlineLevel="0" collapsed="false">
      <c r="A28" s="38"/>
      <c r="B28" s="37"/>
      <c r="C28" s="39"/>
      <c r="D28" s="61"/>
      <c r="E28" s="62"/>
      <c r="F28" s="62"/>
      <c r="G28" s="36"/>
      <c r="H28" s="41"/>
    </row>
    <row r="29" s="100" customFormat="true" ht="20.1" hidden="false" customHeight="true" outlineLevel="0" collapsed="false">
      <c r="A29" s="93"/>
      <c r="B29" s="94"/>
      <c r="C29" s="95"/>
      <c r="D29" s="96"/>
      <c r="E29" s="97"/>
      <c r="F29" s="97"/>
      <c r="G29" s="98"/>
      <c r="H29" s="99"/>
    </row>
    <row r="30" customFormat="false" ht="20.1" hidden="false" customHeight="true" outlineLevel="0" collapsed="false">
      <c r="A30" s="44" t="s">
        <v>172</v>
      </c>
      <c r="B30" s="44"/>
      <c r="C30" s="44"/>
      <c r="D30" s="45" t="n">
        <f aca="false">SUM(D5:D22)</f>
        <v>0</v>
      </c>
      <c r="E30" s="46" t="n">
        <f aca="false">SUM(E5:E22)</f>
        <v>0</v>
      </c>
      <c r="F30" s="46" t="n">
        <f aca="false">SUM(F5:F22)</f>
        <v>14670.1</v>
      </c>
      <c r="G30" s="47" t="n">
        <f aca="false">SUM(G5:G22)</f>
        <v>357</v>
      </c>
      <c r="H30" s="55"/>
    </row>
    <row r="31" customFormat="false" ht="20.1" hidden="false" customHeight="true" outlineLevel="0" collapsed="false">
      <c r="A31" s="44" t="s">
        <v>173</v>
      </c>
      <c r="B31" s="44"/>
      <c r="C31" s="44"/>
      <c r="D31" s="49" t="n">
        <f aca="false">SUM(D30,E30,F30,G30)</f>
        <v>15027.1</v>
      </c>
      <c r="E31" s="49"/>
      <c r="F31" s="49"/>
      <c r="G31" s="49"/>
      <c r="H31" s="50" t="s">
        <v>174</v>
      </c>
    </row>
    <row r="32" customFormat="false" ht="21.75" hidden="false" customHeight="true" outlineLevel="0" collapsed="false">
      <c r="A32" s="44" t="s">
        <v>175</v>
      </c>
      <c r="B32" s="44"/>
      <c r="C32" s="44"/>
      <c r="D32" s="51" t="n">
        <f aca="false">D3-D31</f>
        <v>-789.099999999999</v>
      </c>
      <c r="E32" s="51"/>
      <c r="F32" s="51"/>
      <c r="G32" s="51"/>
      <c r="H32" s="52"/>
    </row>
    <row r="33" customFormat="false" ht="20.1" hidden="false" customHeight="true" outlineLevel="0" collapsed="false">
      <c r="A33" s="53"/>
      <c r="B33" s="54"/>
      <c r="C33" s="53"/>
      <c r="D33" s="53"/>
      <c r="E33" s="53"/>
    </row>
    <row r="34" customFormat="false" ht="20.1" hidden="false" customHeight="true" outlineLevel="0" collapsed="false">
      <c r="A34" s="53"/>
      <c r="B34" s="54"/>
      <c r="C34" s="53"/>
      <c r="D34" s="53"/>
      <c r="E34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30:C30"/>
    <mergeCell ref="A31:C31"/>
    <mergeCell ref="D31:G31"/>
    <mergeCell ref="A32:C32"/>
    <mergeCell ref="D32:G32"/>
  </mergeCells>
  <hyperlinks>
    <hyperlink ref="H1" location="Indice!A1" display="ÍNDICE"/>
  </hyperlinks>
  <printOptions headings="false" gridLines="false" gridLinesSet="true" horizontalCentered="false" verticalCentered="false"/>
  <pageMargins left="0.39375" right="0.39375" top="0.7875" bottom="0.7875" header="0.7875" footer="0.7875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24</v>
      </c>
      <c r="B1" s="20" t="s">
        <v>23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15894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8" t="s">
        <v>464</v>
      </c>
      <c r="B5" s="37" t="s">
        <v>413</v>
      </c>
      <c r="C5" s="39" t="s">
        <v>133</v>
      </c>
      <c r="D5" s="35"/>
      <c r="E5" s="36"/>
      <c r="F5" s="35" t="n">
        <v>1560</v>
      </c>
      <c r="G5" s="35"/>
      <c r="H5" s="37"/>
    </row>
    <row r="6" customFormat="false" ht="21" hidden="false" customHeight="true" outlineLevel="0" collapsed="false">
      <c r="A6" s="38" t="s">
        <v>465</v>
      </c>
      <c r="B6" s="37" t="s">
        <v>466</v>
      </c>
      <c r="C6" s="39" t="s">
        <v>133</v>
      </c>
      <c r="D6" s="35"/>
      <c r="E6" s="36"/>
      <c r="F6" s="35" t="n">
        <v>1560</v>
      </c>
      <c r="G6" s="35"/>
      <c r="H6" s="37"/>
    </row>
    <row r="7" customFormat="false" ht="20.1" hidden="false" customHeight="true" outlineLevel="0" collapsed="false">
      <c r="A7" s="38" t="s">
        <v>467</v>
      </c>
      <c r="B7" s="37" t="s">
        <v>468</v>
      </c>
      <c r="C7" s="39" t="s">
        <v>133</v>
      </c>
      <c r="D7" s="35"/>
      <c r="E7" s="36"/>
      <c r="F7" s="35" t="n">
        <v>1160</v>
      </c>
      <c r="G7" s="35"/>
      <c r="H7" s="37"/>
    </row>
    <row r="8" customFormat="false" ht="20.1" hidden="false" customHeight="true" outlineLevel="0" collapsed="false">
      <c r="A8" s="38" t="s">
        <v>469</v>
      </c>
      <c r="B8" s="37" t="s">
        <v>470</v>
      </c>
      <c r="C8" s="39" t="s">
        <v>133</v>
      </c>
      <c r="D8" s="35"/>
      <c r="E8" s="36"/>
      <c r="F8" s="35" t="n">
        <v>1160</v>
      </c>
      <c r="G8" s="35"/>
      <c r="H8" s="37"/>
    </row>
    <row r="9" customFormat="false" ht="20.1" hidden="false" customHeight="true" outlineLevel="0" collapsed="false">
      <c r="A9" s="38" t="s">
        <v>471</v>
      </c>
      <c r="B9" s="37" t="s">
        <v>472</v>
      </c>
      <c r="C9" s="39" t="s">
        <v>133</v>
      </c>
      <c r="D9" s="35"/>
      <c r="E9" s="36"/>
      <c r="F9" s="35" t="n">
        <v>1160</v>
      </c>
      <c r="G9" s="35"/>
      <c r="H9" s="37"/>
    </row>
    <row r="10" customFormat="false" ht="20.1" hidden="false" customHeight="true" outlineLevel="0" collapsed="false">
      <c r="A10" s="38" t="s">
        <v>473</v>
      </c>
      <c r="B10" s="37" t="s">
        <v>474</v>
      </c>
      <c r="C10" s="39" t="s">
        <v>133</v>
      </c>
      <c r="D10" s="35"/>
      <c r="E10" s="36"/>
      <c r="F10" s="35" t="n">
        <v>1160</v>
      </c>
      <c r="G10" s="35"/>
      <c r="H10" s="37"/>
    </row>
    <row r="11" customFormat="false" ht="20.1" hidden="false" customHeight="true" outlineLevel="0" collapsed="false">
      <c r="A11" s="38" t="s">
        <v>475</v>
      </c>
      <c r="B11" s="37" t="s">
        <v>476</v>
      </c>
      <c r="C11" s="39" t="s">
        <v>133</v>
      </c>
      <c r="D11" s="35"/>
      <c r="E11" s="36"/>
      <c r="F11" s="35" t="n">
        <v>1160</v>
      </c>
      <c r="G11" s="35"/>
      <c r="H11" s="37"/>
    </row>
    <row r="12" customFormat="false" ht="20.1" hidden="false" customHeight="true" outlineLevel="0" collapsed="false">
      <c r="A12" s="38" t="s">
        <v>477</v>
      </c>
      <c r="B12" s="37" t="s">
        <v>478</v>
      </c>
      <c r="C12" s="39" t="s">
        <v>133</v>
      </c>
      <c r="D12" s="35"/>
      <c r="E12" s="36"/>
      <c r="F12" s="35" t="n">
        <v>1160</v>
      </c>
      <c r="G12" s="35"/>
      <c r="H12" s="37"/>
    </row>
    <row r="13" customFormat="false" ht="20.1" hidden="false" customHeight="true" outlineLevel="0" collapsed="false">
      <c r="A13" s="38" t="s">
        <v>469</v>
      </c>
      <c r="B13" s="37" t="s">
        <v>470</v>
      </c>
      <c r="C13" s="39" t="s">
        <v>133</v>
      </c>
      <c r="D13" s="35"/>
      <c r="E13" s="36"/>
      <c r="F13" s="35" t="n">
        <v>1160</v>
      </c>
      <c r="G13" s="35"/>
      <c r="H13" s="37"/>
    </row>
    <row r="14" customFormat="false" ht="20.1" hidden="false" customHeight="true" outlineLevel="0" collapsed="false">
      <c r="A14" s="38" t="s">
        <v>479</v>
      </c>
      <c r="B14" s="37" t="s">
        <v>480</v>
      </c>
      <c r="C14" s="39" t="s">
        <v>133</v>
      </c>
      <c r="D14" s="35"/>
      <c r="E14" s="36"/>
      <c r="F14" s="35" t="n">
        <v>1160</v>
      </c>
      <c r="G14" s="35"/>
      <c r="H14" s="37"/>
    </row>
    <row r="15" customFormat="false" ht="20.1" hidden="false" customHeight="true" outlineLevel="0" collapsed="false">
      <c r="A15" s="38" t="s">
        <v>481</v>
      </c>
      <c r="B15" s="37" t="s">
        <v>482</v>
      </c>
      <c r="C15" s="39" t="s">
        <v>133</v>
      </c>
      <c r="D15" s="35"/>
      <c r="E15" s="36"/>
      <c r="F15" s="35" t="n">
        <v>1160</v>
      </c>
      <c r="G15" s="35"/>
      <c r="H15" s="37"/>
    </row>
    <row r="16" customFormat="false" ht="20.1" hidden="false" customHeight="true" outlineLevel="0" collapsed="false">
      <c r="A16" s="38" t="s">
        <v>483</v>
      </c>
      <c r="B16" s="37" t="s">
        <v>484</v>
      </c>
      <c r="C16" s="39" t="s">
        <v>133</v>
      </c>
      <c r="D16" s="35"/>
      <c r="E16" s="36"/>
      <c r="F16" s="35" t="n">
        <v>1160</v>
      </c>
      <c r="G16" s="35"/>
      <c r="H16" s="41"/>
    </row>
    <row r="17" customFormat="false" ht="20.1" hidden="false" customHeight="true" outlineLevel="0" collapsed="false">
      <c r="A17" s="38" t="s">
        <v>485</v>
      </c>
      <c r="B17" s="37" t="s">
        <v>413</v>
      </c>
      <c r="C17" s="39" t="s">
        <v>133</v>
      </c>
      <c r="D17" s="35"/>
      <c r="E17" s="36"/>
      <c r="F17" s="35" t="n">
        <v>2734</v>
      </c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44" t="s">
        <v>172</v>
      </c>
      <c r="B22" s="44"/>
      <c r="C22" s="44"/>
      <c r="D22" s="45" t="n">
        <f aca="false">SUM(D5:D21)</f>
        <v>0</v>
      </c>
      <c r="E22" s="46" t="n">
        <f aca="false">SUM(E5:E21)</f>
        <v>0</v>
      </c>
      <c r="F22" s="46" t="n">
        <f aca="false">SUM(F5:F21)</f>
        <v>17454</v>
      </c>
      <c r="G22" s="47" t="n">
        <f aca="false">SUM(G5:G21)</f>
        <v>0</v>
      </c>
      <c r="H22" s="55"/>
    </row>
    <row r="23" customFormat="false" ht="20.1" hidden="false" customHeight="true" outlineLevel="0" collapsed="false">
      <c r="A23" s="44" t="s">
        <v>173</v>
      </c>
      <c r="B23" s="44"/>
      <c r="C23" s="44"/>
      <c r="D23" s="49" t="n">
        <f aca="false">SUM(D22,E22,F22,G22)</f>
        <v>17454</v>
      </c>
      <c r="E23" s="49"/>
      <c r="F23" s="49"/>
      <c r="G23" s="49"/>
      <c r="H23" s="50" t="s">
        <v>174</v>
      </c>
    </row>
    <row r="24" customFormat="false" ht="21.75" hidden="false" customHeight="true" outlineLevel="0" collapsed="false">
      <c r="A24" s="44" t="s">
        <v>175</v>
      </c>
      <c r="B24" s="44"/>
      <c r="C24" s="44"/>
      <c r="D24" s="51" t="n">
        <f aca="false">D3-D23</f>
        <v>-1560</v>
      </c>
      <c r="E24" s="51"/>
      <c r="F24" s="51"/>
      <c r="G24" s="51"/>
      <c r="H24" s="52"/>
    </row>
    <row r="25" customFormat="false" ht="20.1" hidden="false" customHeight="true" outlineLevel="0" collapsed="false">
      <c r="A25" s="53"/>
      <c r="B25" s="54"/>
      <c r="C25" s="53"/>
      <c r="D25" s="53"/>
      <c r="E25" s="53"/>
    </row>
    <row r="26" customFormat="false" ht="20.1" hidden="false" customHeight="true" outlineLevel="0" collapsed="false">
      <c r="A26" s="53"/>
      <c r="B26" s="54"/>
      <c r="C26" s="53"/>
      <c r="D26" s="53"/>
      <c r="E26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2:C22"/>
    <mergeCell ref="A23:C23"/>
    <mergeCell ref="D23:G23"/>
    <mergeCell ref="A24:C24"/>
    <mergeCell ref="D24:G24"/>
  </mergeCells>
  <hyperlinks>
    <hyperlink ref="H1" location="Indice!A1" display="ÍNDICE"/>
  </hyperlinks>
  <printOptions headings="false" gridLines="false" gridLinesSet="true" horizontalCentered="false" verticalCentered="false"/>
  <pageMargins left="0.511805555555556" right="0.511805555555556" top="0.7875" bottom="0.787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26</v>
      </c>
      <c r="B1" s="20" t="s">
        <v>25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6250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/>
      <c r="B5" s="33"/>
      <c r="C5" s="34"/>
      <c r="D5" s="35"/>
      <c r="E5" s="36"/>
      <c r="F5" s="35"/>
      <c r="G5" s="35"/>
      <c r="H5" s="37"/>
    </row>
    <row r="6" customFormat="false" ht="20.1" hidden="false" customHeight="true" outlineLevel="0" collapsed="false">
      <c r="A6" s="38" t="s">
        <v>486</v>
      </c>
      <c r="B6" s="37" t="s">
        <v>487</v>
      </c>
      <c r="C6" s="39" t="s">
        <v>133</v>
      </c>
      <c r="D6" s="35"/>
      <c r="E6" s="36"/>
      <c r="F6" s="35" t="n">
        <v>3100</v>
      </c>
      <c r="G6" s="35"/>
      <c r="H6" s="37"/>
    </row>
    <row r="7" customFormat="false" ht="21" hidden="false" customHeight="true" outlineLevel="0" collapsed="false">
      <c r="A7" s="38" t="s">
        <v>488</v>
      </c>
      <c r="B7" s="37" t="s">
        <v>489</v>
      </c>
      <c r="C7" s="39" t="s">
        <v>133</v>
      </c>
      <c r="D7" s="35"/>
      <c r="E7" s="36"/>
      <c r="F7" s="35" t="n">
        <v>3150</v>
      </c>
      <c r="G7" s="35"/>
      <c r="H7" s="37"/>
    </row>
    <row r="8" customFormat="false" ht="20.1" hidden="false" customHeight="true" outlineLevel="0" collapsed="false">
      <c r="A8" s="38"/>
      <c r="B8" s="37"/>
      <c r="C8" s="39"/>
      <c r="D8" s="35"/>
      <c r="E8" s="36"/>
      <c r="F8" s="35"/>
      <c r="G8" s="35"/>
      <c r="H8" s="37"/>
    </row>
    <row r="9" customFormat="false" ht="20.1" hidden="false" customHeight="true" outlineLevel="0" collapsed="false">
      <c r="A9" s="38"/>
      <c r="B9" s="37"/>
      <c r="C9" s="39"/>
      <c r="D9" s="35"/>
      <c r="E9" s="36"/>
      <c r="F9" s="35"/>
      <c r="G9" s="35"/>
      <c r="H9" s="37"/>
    </row>
    <row r="10" customFormat="false" ht="20.1" hidden="false" customHeight="true" outlineLevel="0" collapsed="false">
      <c r="A10" s="38"/>
      <c r="B10" s="37"/>
      <c r="C10" s="39"/>
      <c r="D10" s="35"/>
      <c r="E10" s="36"/>
      <c r="F10" s="35"/>
      <c r="G10" s="35"/>
      <c r="H10" s="37"/>
    </row>
    <row r="11" customFormat="false" ht="20.1" hidden="false" customHeight="true" outlineLevel="0" collapsed="false">
      <c r="A11" s="38"/>
      <c r="B11" s="37"/>
      <c r="C11" s="39"/>
      <c r="D11" s="35"/>
      <c r="E11" s="36"/>
      <c r="F11" s="35"/>
      <c r="G11" s="35"/>
      <c r="H11" s="37"/>
    </row>
    <row r="12" customFormat="false" ht="20.1" hidden="false" customHeight="true" outlineLevel="0" collapsed="false">
      <c r="A12" s="38"/>
      <c r="B12" s="37"/>
      <c r="C12" s="39"/>
      <c r="D12" s="35"/>
      <c r="E12" s="36"/>
      <c r="F12" s="35"/>
      <c r="G12" s="35"/>
      <c r="H12" s="37"/>
    </row>
    <row r="13" customFormat="false" ht="20.1" hidden="false" customHeight="true" outlineLevel="0" collapsed="false">
      <c r="A13" s="38"/>
      <c r="B13" s="37"/>
      <c r="C13" s="39"/>
      <c r="D13" s="35"/>
      <c r="E13" s="36"/>
      <c r="F13" s="35"/>
      <c r="G13" s="35"/>
      <c r="H13" s="37"/>
    </row>
    <row r="14" customFormat="false" ht="20.1" hidden="false" customHeight="true" outlineLevel="0" collapsed="false">
      <c r="A14" s="38"/>
      <c r="B14" s="37"/>
      <c r="C14" s="39"/>
      <c r="D14" s="35"/>
      <c r="E14" s="36"/>
      <c r="F14" s="35"/>
      <c r="G14" s="35"/>
      <c r="H14" s="37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37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0</v>
      </c>
      <c r="F26" s="46" t="n">
        <f aca="false">SUM(F5:F25)</f>
        <v>6250</v>
      </c>
      <c r="G26" s="47" t="n">
        <f aca="false">SUM(G5:G25)</f>
        <v>0</v>
      </c>
      <c r="H26" s="55"/>
    </row>
    <row r="27" customFormat="false" ht="20.1" hidden="false" customHeight="true" outlineLevel="0" collapsed="false">
      <c r="A27" s="44" t="s">
        <v>173</v>
      </c>
      <c r="B27" s="44"/>
      <c r="C27" s="44"/>
      <c r="D27" s="49" t="n">
        <f aca="false">SUM(D26,E26,F26,G26)</f>
        <v>6250</v>
      </c>
      <c r="E27" s="49"/>
      <c r="F27" s="49"/>
      <c r="G27" s="49"/>
      <c r="H27" s="50" t="s">
        <v>174</v>
      </c>
    </row>
    <row r="28" customFormat="false" ht="21.75" hidden="false" customHeight="true" outlineLevel="0" collapsed="false">
      <c r="A28" s="44" t="s">
        <v>175</v>
      </c>
      <c r="B28" s="44"/>
      <c r="C28" s="44"/>
      <c r="D28" s="51" t="n">
        <f aca="false">D3-D27</f>
        <v>0</v>
      </c>
      <c r="E28" s="51"/>
      <c r="F28" s="51"/>
      <c r="G28" s="51"/>
      <c r="H28" s="52"/>
    </row>
    <row r="29" customFormat="false" ht="20.1" hidden="false" customHeight="true" outlineLevel="0" collapsed="false">
      <c r="A29" s="53"/>
      <c r="B29" s="54"/>
      <c r="C29" s="53"/>
      <c r="D29" s="53"/>
      <c r="E29" s="53"/>
    </row>
    <row r="30" customFormat="false" ht="20.1" hidden="false" customHeight="true" outlineLevel="0" collapsed="false">
      <c r="A30" s="53"/>
      <c r="B30" s="54"/>
      <c r="C30" s="53"/>
      <c r="D30" s="53"/>
      <c r="E30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39375" right="0.39375" top="0.7875" bottom="0.7875" header="0.7875" footer="0.7875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30</v>
      </c>
      <c r="B1" s="20" t="s">
        <v>29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38078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19.5" hidden="false" customHeight="true" outlineLevel="0" collapsed="false">
      <c r="A5" s="101"/>
      <c r="B5" s="102"/>
      <c r="C5" s="102"/>
      <c r="D5" s="103"/>
      <c r="E5" s="104"/>
      <c r="F5" s="101"/>
      <c r="G5" s="105"/>
      <c r="H5" s="106"/>
    </row>
    <row r="6" customFormat="false" ht="18.75" hidden="false" customHeight="true" outlineLevel="0" collapsed="false">
      <c r="A6" s="101" t="s">
        <v>490</v>
      </c>
      <c r="B6" s="107" t="s">
        <v>491</v>
      </c>
      <c r="C6" s="102" t="s">
        <v>130</v>
      </c>
      <c r="D6" s="103"/>
      <c r="E6" s="104"/>
      <c r="F6" s="101"/>
      <c r="G6" s="108" t="n">
        <v>1000</v>
      </c>
      <c r="H6" s="106"/>
    </row>
    <row r="7" customFormat="false" ht="20.1" hidden="false" customHeight="true" outlineLevel="0" collapsed="false">
      <c r="A7" s="32" t="s">
        <v>492</v>
      </c>
      <c r="B7" s="33" t="s">
        <v>493</v>
      </c>
      <c r="C7" s="34" t="s">
        <v>133</v>
      </c>
      <c r="D7" s="35"/>
      <c r="E7" s="36"/>
      <c r="F7" s="35" t="n">
        <v>2139.86</v>
      </c>
      <c r="G7" s="35"/>
      <c r="H7" s="37"/>
    </row>
    <row r="8" customFormat="false" ht="20.1" hidden="false" customHeight="true" outlineLevel="0" collapsed="false">
      <c r="A8" s="38" t="s">
        <v>494</v>
      </c>
      <c r="B8" s="37" t="s">
        <v>495</v>
      </c>
      <c r="C8" s="39" t="s">
        <v>133</v>
      </c>
      <c r="D8" s="35"/>
      <c r="E8" s="36"/>
      <c r="F8" s="35" t="n">
        <v>2139.86</v>
      </c>
      <c r="G8" s="35"/>
      <c r="H8" s="37"/>
    </row>
    <row r="9" customFormat="false" ht="21" hidden="false" customHeight="true" outlineLevel="0" collapsed="false">
      <c r="A9" s="38" t="s">
        <v>496</v>
      </c>
      <c r="B9" s="37" t="s">
        <v>497</v>
      </c>
      <c r="C9" s="39" t="s">
        <v>133</v>
      </c>
      <c r="D9" s="35"/>
      <c r="E9" s="36"/>
      <c r="F9" s="35" t="n">
        <v>2139.82</v>
      </c>
      <c r="G9" s="35"/>
      <c r="H9" s="37"/>
    </row>
    <row r="10" customFormat="false" ht="20.1" hidden="false" customHeight="true" outlineLevel="0" collapsed="false">
      <c r="A10" s="38" t="s">
        <v>498</v>
      </c>
      <c r="B10" s="37" t="s">
        <v>499</v>
      </c>
      <c r="C10" s="39" t="s">
        <v>133</v>
      </c>
      <c r="D10" s="35"/>
      <c r="E10" s="36"/>
      <c r="F10" s="35" t="n">
        <v>2139.86</v>
      </c>
      <c r="G10" s="35"/>
      <c r="H10" s="37"/>
    </row>
    <row r="11" customFormat="false" ht="20.1" hidden="false" customHeight="true" outlineLevel="0" collapsed="false">
      <c r="A11" s="38" t="s">
        <v>500</v>
      </c>
      <c r="B11" s="37" t="s">
        <v>501</v>
      </c>
      <c r="C11" s="39" t="s">
        <v>130</v>
      </c>
      <c r="D11" s="35"/>
      <c r="E11" s="36"/>
      <c r="F11" s="35"/>
      <c r="G11" s="35" t="n">
        <v>1069.93</v>
      </c>
      <c r="H11" s="37"/>
    </row>
    <row r="12" customFormat="false" ht="20.1" hidden="false" customHeight="true" outlineLevel="0" collapsed="false">
      <c r="A12" s="38" t="s">
        <v>502</v>
      </c>
      <c r="B12" s="37" t="s">
        <v>503</v>
      </c>
      <c r="C12" s="39" t="s">
        <v>130</v>
      </c>
      <c r="D12" s="35"/>
      <c r="E12" s="36"/>
      <c r="F12" s="35"/>
      <c r="G12" s="35" t="n">
        <v>1000</v>
      </c>
      <c r="H12" s="37"/>
    </row>
    <row r="13" customFormat="false" ht="20.1" hidden="false" customHeight="true" outlineLevel="0" collapsed="false">
      <c r="A13" s="38" t="s">
        <v>490</v>
      </c>
      <c r="B13" s="37" t="s">
        <v>491</v>
      </c>
      <c r="C13" s="39" t="s">
        <v>130</v>
      </c>
      <c r="D13" s="35"/>
      <c r="E13" s="36"/>
      <c r="F13" s="35"/>
      <c r="G13" s="35" t="n">
        <v>1000</v>
      </c>
      <c r="H13" s="37"/>
    </row>
    <row r="14" customFormat="false" ht="20.1" hidden="false" customHeight="true" outlineLevel="0" collapsed="false">
      <c r="A14" s="38" t="s">
        <v>504</v>
      </c>
      <c r="B14" s="37" t="s">
        <v>505</v>
      </c>
      <c r="C14" s="39" t="s">
        <v>130</v>
      </c>
      <c r="D14" s="35"/>
      <c r="E14" s="36"/>
      <c r="F14" s="35"/>
      <c r="G14" s="35" t="n">
        <v>2000</v>
      </c>
      <c r="H14" s="37"/>
    </row>
    <row r="15" customFormat="false" ht="20.1" hidden="false" customHeight="true" outlineLevel="0" collapsed="false">
      <c r="A15" s="38" t="s">
        <v>506</v>
      </c>
      <c r="B15" s="37" t="s">
        <v>501</v>
      </c>
      <c r="C15" s="39" t="s">
        <v>130</v>
      </c>
      <c r="D15" s="35"/>
      <c r="E15" s="36"/>
      <c r="F15" s="35"/>
      <c r="G15" s="35" t="n">
        <v>1069.93</v>
      </c>
      <c r="H15" s="37"/>
    </row>
    <row r="16" customFormat="false" ht="20.1" hidden="false" customHeight="true" outlineLevel="0" collapsed="false">
      <c r="A16" s="38" t="s">
        <v>507</v>
      </c>
      <c r="B16" s="37" t="s">
        <v>508</v>
      </c>
      <c r="C16" s="39" t="s">
        <v>130</v>
      </c>
      <c r="D16" s="35"/>
      <c r="E16" s="36"/>
      <c r="F16" s="35"/>
      <c r="G16" s="35" t="n">
        <v>1069.93</v>
      </c>
      <c r="H16" s="37"/>
    </row>
    <row r="17" customFormat="false" ht="20.1" hidden="false" customHeight="true" outlineLevel="0" collapsed="false">
      <c r="A17" s="38" t="s">
        <v>509</v>
      </c>
      <c r="B17" s="37" t="s">
        <v>508</v>
      </c>
      <c r="C17" s="39" t="s">
        <v>130</v>
      </c>
      <c r="D17" s="35"/>
      <c r="E17" s="36"/>
      <c r="F17" s="35"/>
      <c r="G17" s="35" t="n">
        <v>1069.93</v>
      </c>
      <c r="H17" s="37"/>
    </row>
    <row r="18" customFormat="false" ht="20.1" hidden="false" customHeight="true" outlineLevel="0" collapsed="false">
      <c r="A18" s="38" t="s">
        <v>510</v>
      </c>
      <c r="B18" s="37" t="s">
        <v>511</v>
      </c>
      <c r="C18" s="39" t="s">
        <v>130</v>
      </c>
      <c r="D18" s="35"/>
      <c r="E18" s="36"/>
      <c r="F18" s="35"/>
      <c r="G18" s="35" t="n">
        <v>1069.93</v>
      </c>
      <c r="H18" s="41"/>
    </row>
    <row r="19" customFormat="false" ht="20.1" hidden="false" customHeight="true" outlineLevel="0" collapsed="false">
      <c r="A19" s="38" t="s">
        <v>512</v>
      </c>
      <c r="B19" s="37" t="s">
        <v>511</v>
      </c>
      <c r="C19" s="39" t="s">
        <v>130</v>
      </c>
      <c r="D19" s="35"/>
      <c r="E19" s="36"/>
      <c r="F19" s="35"/>
      <c r="G19" s="35" t="n">
        <v>1069.93</v>
      </c>
      <c r="H19" s="41"/>
    </row>
    <row r="20" customFormat="false" ht="20.1" hidden="false" customHeight="true" outlineLevel="0" collapsed="false">
      <c r="A20" s="38" t="s">
        <v>513</v>
      </c>
      <c r="B20" s="37" t="s">
        <v>459</v>
      </c>
      <c r="C20" s="39" t="s">
        <v>133</v>
      </c>
      <c r="D20" s="35"/>
      <c r="E20" s="36"/>
      <c r="F20" s="35" t="n">
        <v>2139.86</v>
      </c>
      <c r="G20" s="35"/>
      <c r="H20" s="41"/>
    </row>
    <row r="21" customFormat="false" ht="20.1" hidden="false" customHeight="true" outlineLevel="0" collapsed="false">
      <c r="A21" s="38" t="s">
        <v>514</v>
      </c>
      <c r="B21" s="37" t="s">
        <v>294</v>
      </c>
      <c r="C21" s="39" t="s">
        <v>133</v>
      </c>
      <c r="D21" s="35"/>
      <c r="E21" s="36"/>
      <c r="F21" s="35" t="n">
        <v>2139.86</v>
      </c>
      <c r="G21" s="35"/>
      <c r="H21" s="41"/>
    </row>
    <row r="22" customFormat="false" ht="20.1" hidden="false" customHeight="true" outlineLevel="0" collapsed="false">
      <c r="A22" s="38" t="s">
        <v>515</v>
      </c>
      <c r="B22" s="37" t="s">
        <v>516</v>
      </c>
      <c r="C22" s="39" t="s">
        <v>133</v>
      </c>
      <c r="D22" s="35"/>
      <c r="E22" s="36"/>
      <c r="F22" s="35" t="n">
        <v>2000</v>
      </c>
      <c r="G22" s="35"/>
      <c r="H22" s="41"/>
    </row>
    <row r="23" customFormat="false" ht="20.1" hidden="false" customHeight="true" outlineLevel="0" collapsed="false">
      <c r="A23" s="38" t="s">
        <v>517</v>
      </c>
      <c r="B23" s="37" t="s">
        <v>516</v>
      </c>
      <c r="C23" s="39" t="s">
        <v>133</v>
      </c>
      <c r="D23" s="35"/>
      <c r="E23" s="36"/>
      <c r="F23" s="35" t="n">
        <v>2000</v>
      </c>
      <c r="G23" s="35"/>
      <c r="H23" s="41"/>
    </row>
    <row r="24" customFormat="false" ht="20.1" hidden="false" customHeight="true" outlineLevel="0" collapsed="false">
      <c r="A24" s="38" t="s">
        <v>518</v>
      </c>
      <c r="B24" s="37" t="s">
        <v>516</v>
      </c>
      <c r="C24" s="39" t="s">
        <v>133</v>
      </c>
      <c r="D24" s="35"/>
      <c r="E24" s="36"/>
      <c r="F24" s="35" t="n">
        <v>279</v>
      </c>
      <c r="G24" s="35"/>
      <c r="H24" s="41"/>
    </row>
    <row r="25" customFormat="false" ht="20.1" hidden="false" customHeight="true" outlineLevel="0" collapsed="false">
      <c r="A25" s="38" t="s">
        <v>519</v>
      </c>
      <c r="B25" s="37" t="s">
        <v>520</v>
      </c>
      <c r="C25" s="39" t="s">
        <v>133</v>
      </c>
      <c r="D25" s="35"/>
      <c r="E25" s="36"/>
      <c r="F25" s="35" t="n">
        <v>2139.86</v>
      </c>
      <c r="G25" s="35"/>
      <c r="H25" s="41"/>
    </row>
    <row r="26" customFormat="false" ht="20.1" hidden="false" customHeight="true" outlineLevel="0" collapsed="false">
      <c r="A26" s="38" t="s">
        <v>521</v>
      </c>
      <c r="B26" s="37" t="s">
        <v>520</v>
      </c>
      <c r="C26" s="39" t="s">
        <v>133</v>
      </c>
      <c r="D26" s="35"/>
      <c r="E26" s="36"/>
      <c r="F26" s="35" t="n">
        <v>2139.86</v>
      </c>
      <c r="G26" s="35"/>
      <c r="H26" s="41"/>
    </row>
    <row r="27" customFormat="false" ht="20.1" hidden="false" customHeight="true" outlineLevel="0" collapsed="false">
      <c r="A27" s="38" t="s">
        <v>522</v>
      </c>
      <c r="B27" s="37" t="s">
        <v>523</v>
      </c>
      <c r="C27" s="39" t="s">
        <v>133</v>
      </c>
      <c r="D27" s="35"/>
      <c r="E27" s="36"/>
      <c r="F27" s="35" t="n">
        <v>2139.86</v>
      </c>
      <c r="G27" s="35"/>
      <c r="H27" s="41"/>
    </row>
    <row r="28" customFormat="false" ht="20.1" hidden="false" customHeight="true" outlineLevel="0" collapsed="false">
      <c r="A28" s="38" t="s">
        <v>524</v>
      </c>
      <c r="B28" s="37" t="s">
        <v>523</v>
      </c>
      <c r="C28" s="39" t="s">
        <v>133</v>
      </c>
      <c r="D28" s="35"/>
      <c r="E28" s="36"/>
      <c r="F28" s="35" t="n">
        <v>2139.86</v>
      </c>
      <c r="G28" s="35"/>
      <c r="H28" s="41"/>
    </row>
    <row r="29" customFormat="false" ht="20.1" hidden="false" customHeight="true" outlineLevel="0" collapsed="false">
      <c r="A29" s="38" t="s">
        <v>525</v>
      </c>
      <c r="B29" s="37" t="s">
        <v>523</v>
      </c>
      <c r="C29" s="39" t="s">
        <v>133</v>
      </c>
      <c r="D29" s="35"/>
      <c r="E29" s="36"/>
      <c r="F29" s="35" t="s">
        <v>526</v>
      </c>
      <c r="G29" s="35"/>
      <c r="H29" s="41"/>
    </row>
    <row r="30" customFormat="false" ht="20.1" hidden="false" customHeight="true" outlineLevel="0" collapsed="false">
      <c r="A30" s="38"/>
      <c r="B30" s="37"/>
      <c r="C30" s="39"/>
      <c r="D30" s="35"/>
      <c r="E30" s="36"/>
      <c r="F30" s="35"/>
      <c r="G30" s="35"/>
      <c r="H30" s="41"/>
    </row>
    <row r="31" customFormat="false" ht="20.1" hidden="false" customHeight="true" outlineLevel="0" collapsed="false">
      <c r="A31" s="38"/>
      <c r="B31" s="37"/>
      <c r="C31" s="39"/>
      <c r="D31" s="35"/>
      <c r="E31" s="36" t="s">
        <v>527</v>
      </c>
      <c r="F31" s="35"/>
      <c r="G31" s="35"/>
      <c r="H31" s="41"/>
    </row>
    <row r="32" customFormat="false" ht="20.1" hidden="false" customHeight="true" outlineLevel="0" collapsed="false">
      <c r="A32" s="38"/>
      <c r="B32" s="37"/>
      <c r="C32" s="39"/>
      <c r="D32" s="35"/>
      <c r="E32" s="36"/>
      <c r="F32" s="35"/>
      <c r="G32" s="35"/>
      <c r="H32" s="41"/>
    </row>
    <row r="33" customFormat="false" ht="20.1" hidden="false" customHeight="true" outlineLevel="0" collapsed="false">
      <c r="A33" s="38"/>
      <c r="B33" s="37"/>
      <c r="C33" s="39"/>
      <c r="D33" s="35"/>
      <c r="E33" s="36"/>
      <c r="F33" s="35"/>
      <c r="G33" s="35"/>
      <c r="H33" s="41"/>
    </row>
    <row r="34" customFormat="false" ht="20.1" hidden="false" customHeight="true" outlineLevel="0" collapsed="false">
      <c r="A34" s="44" t="s">
        <v>172</v>
      </c>
      <c r="B34" s="44"/>
      <c r="C34" s="44"/>
      <c r="D34" s="45" t="n">
        <f aca="false">SUM(D5:D33)</f>
        <v>0</v>
      </c>
      <c r="E34" s="46" t="n">
        <f aca="false">SUM(E5:E33)</f>
        <v>0</v>
      </c>
      <c r="F34" s="46" t="n">
        <f aca="false">SUM(F5:F33)</f>
        <v>25677.56</v>
      </c>
      <c r="G34" s="47" t="n">
        <f aca="false">SUM(G5:G33)</f>
        <v>11419.58</v>
      </c>
      <c r="H34" s="55"/>
    </row>
    <row r="35" customFormat="false" ht="20.1" hidden="false" customHeight="true" outlineLevel="0" collapsed="false">
      <c r="A35" s="44" t="s">
        <v>173</v>
      </c>
      <c r="B35" s="44"/>
      <c r="C35" s="44"/>
      <c r="D35" s="49" t="n">
        <f aca="false">SUM(D34,E34,F34,G34)</f>
        <v>37097.14</v>
      </c>
      <c r="E35" s="49"/>
      <c r="F35" s="49"/>
      <c r="G35" s="49"/>
      <c r="H35" s="50" t="s">
        <v>174</v>
      </c>
    </row>
    <row r="36" customFormat="false" ht="21.75" hidden="false" customHeight="true" outlineLevel="0" collapsed="false">
      <c r="A36" s="44" t="s">
        <v>175</v>
      </c>
      <c r="B36" s="44"/>
      <c r="C36" s="44"/>
      <c r="D36" s="51" t="n">
        <f aca="false">D3-D35</f>
        <v>980.859999999993</v>
      </c>
      <c r="E36" s="51"/>
      <c r="F36" s="51"/>
      <c r="G36" s="51"/>
      <c r="H36" s="52"/>
    </row>
    <row r="37" customFormat="false" ht="20.1" hidden="false" customHeight="true" outlineLevel="0" collapsed="false">
      <c r="A37" s="53"/>
      <c r="B37" s="54"/>
      <c r="C37" s="53"/>
      <c r="D37" s="53"/>
      <c r="E37" s="53"/>
    </row>
    <row r="38" customFormat="false" ht="20.1" hidden="false" customHeight="true" outlineLevel="0" collapsed="false">
      <c r="A38" s="53"/>
      <c r="B38" s="54"/>
      <c r="C38" s="53"/>
      <c r="D38" s="53"/>
      <c r="E38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34:C34"/>
    <mergeCell ref="A35:C35"/>
    <mergeCell ref="D35:G35"/>
    <mergeCell ref="A36:C36"/>
    <mergeCell ref="D36:G36"/>
  </mergeCells>
  <hyperlinks>
    <hyperlink ref="H1" location="Indice!A1" display="ÍNDICE"/>
  </hyperlinks>
  <printOptions headings="false" gridLines="false" gridLinesSet="true" horizontalCentered="false" verticalCentered="false"/>
  <pageMargins left="0.39375" right="0.39375" top="0.7875" bottom="0.7875" header="0.7875" footer="0.7875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5546875" defaultRowHeight="13.8" zeroHeight="false" outlineLevelRow="0" outlineLevelCol="0"/>
  <cols>
    <col collapsed="false" customWidth="true" hidden="false" outlineLevel="0" max="64" min="1" style="1" width="7.87"/>
    <col collapsed="false" customWidth="false" hidden="false" outlineLevel="0" max="1024" min="65" style="1" width="8.86"/>
  </cols>
  <sheetData/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8.46"/>
    <col collapsed="false" customWidth="true" hidden="false" outlineLevel="0" max="2" min="2" style="18" width="37.53"/>
    <col collapsed="false" customWidth="true" hidden="false" outlineLevel="0" max="3" min="3" style="18" width="17.97"/>
    <col collapsed="false" customWidth="true" hidden="false" outlineLevel="0" max="4" min="4" style="18" width="14.65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32</v>
      </c>
      <c r="B1" s="20" t="s">
        <v>31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34180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s="100" customFormat="true" ht="22.5" hidden="false" customHeight="true" outlineLevel="0" collapsed="false">
      <c r="A5" s="101" t="s">
        <v>528</v>
      </c>
      <c r="B5" s="107" t="s">
        <v>529</v>
      </c>
      <c r="C5" s="102" t="s">
        <v>133</v>
      </c>
      <c r="D5" s="109"/>
      <c r="E5" s="110"/>
      <c r="F5" s="111" t="n">
        <v>3177.67</v>
      </c>
      <c r="G5" s="112"/>
      <c r="H5" s="106"/>
    </row>
    <row r="6" customFormat="false" ht="20.1" hidden="false" customHeight="true" outlineLevel="0" collapsed="false">
      <c r="A6" s="32" t="s">
        <v>530</v>
      </c>
      <c r="B6" s="33" t="s">
        <v>531</v>
      </c>
      <c r="C6" s="34" t="s">
        <v>133</v>
      </c>
      <c r="D6" s="35"/>
      <c r="E6" s="36"/>
      <c r="F6" s="35" t="n">
        <v>1437.28</v>
      </c>
      <c r="G6" s="35"/>
      <c r="H6" s="37"/>
    </row>
    <row r="7" customFormat="false" ht="20.1" hidden="false" customHeight="true" outlineLevel="0" collapsed="false">
      <c r="A7" s="32" t="s">
        <v>532</v>
      </c>
      <c r="B7" s="33" t="s">
        <v>533</v>
      </c>
      <c r="C7" s="34" t="s">
        <v>130</v>
      </c>
      <c r="D7" s="35"/>
      <c r="E7" s="36"/>
      <c r="F7" s="35"/>
      <c r="G7" s="35" t="n">
        <v>1322</v>
      </c>
      <c r="H7" s="37"/>
    </row>
    <row r="8" customFormat="false" ht="20.1" hidden="false" customHeight="true" outlineLevel="0" collapsed="false">
      <c r="A8" s="32" t="s">
        <v>534</v>
      </c>
      <c r="B8" s="33" t="s">
        <v>535</v>
      </c>
      <c r="C8" s="34" t="s">
        <v>133</v>
      </c>
      <c r="D8" s="35"/>
      <c r="E8" s="36"/>
      <c r="F8" s="35" t="n">
        <v>2295.87</v>
      </c>
      <c r="G8" s="35"/>
      <c r="H8" s="37"/>
    </row>
    <row r="9" customFormat="false" ht="20.1" hidden="false" customHeight="true" outlineLevel="0" collapsed="false">
      <c r="A9" s="38" t="s">
        <v>536</v>
      </c>
      <c r="B9" s="37" t="s">
        <v>453</v>
      </c>
      <c r="C9" s="39" t="s">
        <v>130</v>
      </c>
      <c r="D9" s="35"/>
      <c r="E9" s="36"/>
      <c r="F9" s="35" t="n">
        <v>500</v>
      </c>
      <c r="G9" s="35"/>
      <c r="H9" s="37"/>
    </row>
    <row r="10" customFormat="false" ht="21" hidden="false" customHeight="true" outlineLevel="0" collapsed="false">
      <c r="A10" s="38" t="s">
        <v>537</v>
      </c>
      <c r="B10" s="37" t="s">
        <v>538</v>
      </c>
      <c r="C10" s="39" t="s">
        <v>133</v>
      </c>
      <c r="D10" s="35"/>
      <c r="E10" s="36"/>
      <c r="F10" s="35" t="n">
        <v>1750</v>
      </c>
      <c r="G10" s="35"/>
      <c r="H10" s="37"/>
    </row>
    <row r="11" customFormat="false" ht="20.1" hidden="false" customHeight="true" outlineLevel="0" collapsed="false">
      <c r="A11" s="38" t="s">
        <v>539</v>
      </c>
      <c r="B11" s="37" t="s">
        <v>538</v>
      </c>
      <c r="C11" s="39" t="s">
        <v>133</v>
      </c>
      <c r="D11" s="35"/>
      <c r="E11" s="36"/>
      <c r="F11" s="35" t="n">
        <v>1000</v>
      </c>
      <c r="G11" s="35"/>
      <c r="H11" s="37"/>
    </row>
    <row r="12" customFormat="false" ht="20.1" hidden="false" customHeight="true" outlineLevel="0" collapsed="false">
      <c r="A12" s="38" t="s">
        <v>540</v>
      </c>
      <c r="B12" s="37" t="s">
        <v>541</v>
      </c>
      <c r="C12" s="39" t="s">
        <v>133</v>
      </c>
      <c r="D12" s="35"/>
      <c r="E12" s="36"/>
      <c r="F12" s="35" t="n">
        <v>1912.11</v>
      </c>
      <c r="G12" s="35"/>
      <c r="H12" s="37"/>
    </row>
    <row r="13" customFormat="false" ht="20.1" hidden="false" customHeight="true" outlineLevel="0" collapsed="false">
      <c r="A13" s="38" t="s">
        <v>542</v>
      </c>
      <c r="B13" s="37" t="s">
        <v>543</v>
      </c>
      <c r="C13" s="39" t="s">
        <v>133</v>
      </c>
      <c r="D13" s="35"/>
      <c r="E13" s="36"/>
      <c r="F13" s="35" t="n">
        <v>2105.07</v>
      </c>
      <c r="G13" s="35"/>
      <c r="H13" s="37"/>
    </row>
    <row r="14" customFormat="false" ht="20.1" hidden="false" customHeight="true" outlineLevel="0" collapsed="false">
      <c r="A14" s="38" t="s">
        <v>544</v>
      </c>
      <c r="B14" s="37" t="s">
        <v>545</v>
      </c>
      <c r="C14" s="39" t="s">
        <v>133</v>
      </c>
      <c r="D14" s="35"/>
      <c r="E14" s="36"/>
      <c r="F14" s="35" t="n">
        <v>2634.98</v>
      </c>
      <c r="G14" s="35"/>
      <c r="H14" s="37"/>
    </row>
    <row r="15" customFormat="false" ht="20.1" hidden="false" customHeight="true" outlineLevel="0" collapsed="false">
      <c r="A15" s="38" t="s">
        <v>546</v>
      </c>
      <c r="B15" s="37" t="s">
        <v>547</v>
      </c>
      <c r="C15" s="39" t="s">
        <v>133</v>
      </c>
      <c r="D15" s="35"/>
      <c r="E15" s="36"/>
      <c r="F15" s="35" t="n">
        <v>1300</v>
      </c>
      <c r="G15" s="35"/>
      <c r="H15" s="37"/>
    </row>
    <row r="16" customFormat="false" ht="20.1" hidden="false" customHeight="true" outlineLevel="0" collapsed="false">
      <c r="A16" s="38" t="s">
        <v>548</v>
      </c>
      <c r="B16" s="37" t="s">
        <v>549</v>
      </c>
      <c r="C16" s="39" t="s">
        <v>133</v>
      </c>
      <c r="D16" s="35"/>
      <c r="E16" s="36"/>
      <c r="F16" s="35" t="n">
        <v>1000</v>
      </c>
      <c r="G16" s="35"/>
      <c r="H16" s="37"/>
    </row>
    <row r="17" customFormat="false" ht="20.1" hidden="false" customHeight="true" outlineLevel="0" collapsed="false">
      <c r="A17" s="38" t="s">
        <v>550</v>
      </c>
      <c r="B17" s="37" t="s">
        <v>551</v>
      </c>
      <c r="C17" s="39" t="s">
        <v>133</v>
      </c>
      <c r="D17" s="35"/>
      <c r="E17" s="36"/>
      <c r="F17" s="35" t="n">
        <v>572.39</v>
      </c>
      <c r="G17" s="35"/>
      <c r="H17" s="37"/>
    </row>
    <row r="18" customFormat="false" ht="20.1" hidden="false" customHeight="true" outlineLevel="0" collapsed="false">
      <c r="A18" s="38" t="s">
        <v>552</v>
      </c>
      <c r="B18" s="37" t="s">
        <v>553</v>
      </c>
      <c r="C18" s="39" t="s">
        <v>130</v>
      </c>
      <c r="D18" s="35"/>
      <c r="E18" s="36"/>
      <c r="F18" s="35"/>
      <c r="G18" s="35" t="n">
        <v>1000</v>
      </c>
      <c r="H18" s="37"/>
    </row>
    <row r="19" customFormat="false" ht="20.1" hidden="false" customHeight="true" outlineLevel="0" collapsed="false">
      <c r="A19" s="38" t="s">
        <v>554</v>
      </c>
      <c r="B19" s="37" t="s">
        <v>555</v>
      </c>
      <c r="C19" s="39" t="s">
        <v>130</v>
      </c>
      <c r="D19" s="35"/>
      <c r="E19" s="36"/>
      <c r="F19" s="35"/>
      <c r="G19" s="35" t="n">
        <v>900</v>
      </c>
      <c r="H19" s="37"/>
    </row>
    <row r="20" customFormat="false" ht="20.1" hidden="false" customHeight="true" outlineLevel="0" collapsed="false">
      <c r="A20" s="38" t="s">
        <v>556</v>
      </c>
      <c r="B20" s="37" t="s">
        <v>557</v>
      </c>
      <c r="C20" s="39" t="s">
        <v>130</v>
      </c>
      <c r="D20" s="35"/>
      <c r="E20" s="36"/>
      <c r="F20" s="35"/>
      <c r="G20" s="35" t="n">
        <v>1000</v>
      </c>
      <c r="H20" s="41"/>
    </row>
    <row r="21" customFormat="false" ht="20.1" hidden="false" customHeight="true" outlineLevel="0" collapsed="false">
      <c r="A21" s="38" t="s">
        <v>558</v>
      </c>
      <c r="B21" s="37" t="s">
        <v>559</v>
      </c>
      <c r="C21" s="39" t="s">
        <v>130</v>
      </c>
      <c r="D21" s="35"/>
      <c r="E21" s="36"/>
      <c r="F21" s="35"/>
      <c r="G21" s="35" t="n">
        <v>1000</v>
      </c>
      <c r="H21" s="41"/>
    </row>
    <row r="22" customFormat="false" ht="20.1" hidden="false" customHeight="true" outlineLevel="0" collapsed="false">
      <c r="A22" s="38" t="s">
        <v>560</v>
      </c>
      <c r="B22" s="37" t="s">
        <v>561</v>
      </c>
      <c r="C22" s="39" t="s">
        <v>130</v>
      </c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 t="s">
        <v>562</v>
      </c>
      <c r="B23" s="37" t="s">
        <v>561</v>
      </c>
      <c r="C23" s="39" t="s">
        <v>130</v>
      </c>
      <c r="D23" s="35"/>
      <c r="E23" s="36"/>
      <c r="F23" s="35"/>
      <c r="G23" s="35" t="n">
        <v>535.92</v>
      </c>
      <c r="H23" s="41"/>
    </row>
    <row r="24" customFormat="false" ht="20.1" hidden="false" customHeight="true" outlineLevel="0" collapsed="false">
      <c r="A24" s="38" t="s">
        <v>563</v>
      </c>
      <c r="B24" s="37" t="s">
        <v>561</v>
      </c>
      <c r="C24" s="39" t="s">
        <v>130</v>
      </c>
      <c r="D24" s="35"/>
      <c r="E24" s="36"/>
      <c r="F24" s="35"/>
      <c r="G24" s="35" t="n">
        <v>249.82</v>
      </c>
      <c r="H24" s="41"/>
    </row>
    <row r="25" customFormat="false" ht="20.1" hidden="false" customHeight="true" outlineLevel="0" collapsed="false">
      <c r="A25" s="38" t="s">
        <v>564</v>
      </c>
      <c r="B25" s="37" t="s">
        <v>565</v>
      </c>
      <c r="C25" s="39" t="s">
        <v>130</v>
      </c>
      <c r="D25" s="35"/>
      <c r="E25" s="36"/>
      <c r="F25" s="35"/>
      <c r="G25" s="35" t="n">
        <v>392.87</v>
      </c>
      <c r="H25" s="41"/>
    </row>
    <row r="26" customFormat="false" ht="20.1" hidden="false" customHeight="true" outlineLevel="0" collapsed="false">
      <c r="A26" s="38" t="s">
        <v>566</v>
      </c>
      <c r="B26" s="37" t="s">
        <v>567</v>
      </c>
      <c r="C26" s="39" t="s">
        <v>130</v>
      </c>
      <c r="D26" s="35"/>
      <c r="E26" s="36"/>
      <c r="F26" s="35"/>
      <c r="G26" s="35" t="n">
        <v>1000</v>
      </c>
      <c r="H26" s="41"/>
    </row>
    <row r="27" customFormat="false" ht="20.1" hidden="false" customHeight="true" outlineLevel="0" collapsed="false">
      <c r="A27" s="38" t="s">
        <v>568</v>
      </c>
      <c r="B27" s="37" t="s">
        <v>569</v>
      </c>
      <c r="C27" s="39" t="s">
        <v>130</v>
      </c>
      <c r="D27" s="35"/>
      <c r="E27" s="36"/>
      <c r="F27" s="35"/>
      <c r="G27" s="35" t="n">
        <v>1000</v>
      </c>
      <c r="H27" s="41"/>
    </row>
    <row r="28" customFormat="false" ht="20.1" hidden="false" customHeight="true" outlineLevel="0" collapsed="false">
      <c r="A28" s="38" t="s">
        <v>570</v>
      </c>
      <c r="B28" s="37" t="s">
        <v>571</v>
      </c>
      <c r="C28" s="39" t="s">
        <v>130</v>
      </c>
      <c r="D28" s="35"/>
      <c r="E28" s="36"/>
      <c r="F28" s="35"/>
      <c r="G28" s="35" t="n">
        <v>1000</v>
      </c>
      <c r="H28" s="41"/>
    </row>
    <row r="29" customFormat="false" ht="20.1" hidden="false" customHeight="true" outlineLevel="0" collapsed="false">
      <c r="A29" s="38" t="s">
        <v>572</v>
      </c>
      <c r="B29" s="37" t="s">
        <v>573</v>
      </c>
      <c r="C29" s="39" t="s">
        <v>130</v>
      </c>
      <c r="D29" s="35"/>
      <c r="E29" s="36"/>
      <c r="F29" s="35"/>
      <c r="G29" s="35" t="n">
        <v>1000</v>
      </c>
      <c r="H29" s="41"/>
    </row>
    <row r="30" customFormat="false" ht="20.1" hidden="false" customHeight="true" outlineLevel="0" collapsed="false">
      <c r="A30" s="38" t="s">
        <v>574</v>
      </c>
      <c r="B30" s="37" t="s">
        <v>336</v>
      </c>
      <c r="C30" s="39" t="s">
        <v>133</v>
      </c>
      <c r="D30" s="35"/>
      <c r="E30" s="36"/>
      <c r="F30" s="35" t="n">
        <v>1000</v>
      </c>
      <c r="G30" s="35"/>
      <c r="H30" s="41"/>
    </row>
    <row r="31" customFormat="false" ht="20.1" hidden="false" customHeight="true" outlineLevel="0" collapsed="false">
      <c r="A31" s="38" t="s">
        <v>575</v>
      </c>
      <c r="B31" s="37" t="s">
        <v>576</v>
      </c>
      <c r="C31" s="39" t="s">
        <v>133</v>
      </c>
      <c r="D31" s="35"/>
      <c r="E31" s="36"/>
      <c r="F31" s="35" t="n">
        <v>2000</v>
      </c>
      <c r="G31" s="35"/>
      <c r="H31" s="41"/>
    </row>
    <row r="32" customFormat="false" ht="20.1" hidden="false" customHeight="true" outlineLevel="0" collapsed="false">
      <c r="A32" s="38" t="s">
        <v>577</v>
      </c>
      <c r="B32" s="37" t="s">
        <v>578</v>
      </c>
      <c r="C32" s="39" t="s">
        <v>133</v>
      </c>
      <c r="D32" s="35"/>
      <c r="E32" s="36"/>
      <c r="F32" s="35" t="n">
        <v>1203</v>
      </c>
      <c r="G32" s="35"/>
      <c r="H32" s="41"/>
    </row>
    <row r="33" customFormat="false" ht="20.1" hidden="false" customHeight="true" outlineLevel="0" collapsed="false">
      <c r="A33" s="38"/>
      <c r="B33" s="37"/>
      <c r="C33" s="39"/>
      <c r="D33" s="35"/>
      <c r="E33" s="36"/>
      <c r="F33" s="35"/>
      <c r="G33" s="35"/>
      <c r="H33" s="41"/>
    </row>
    <row r="34" customFormat="false" ht="20.1" hidden="false" customHeight="true" outlineLevel="0" collapsed="false">
      <c r="A34" s="44" t="s">
        <v>172</v>
      </c>
      <c r="B34" s="44"/>
      <c r="C34" s="44"/>
      <c r="D34" s="45" t="n">
        <f aca="false">SUM(D5:D33)</f>
        <v>0</v>
      </c>
      <c r="E34" s="46" t="n">
        <f aca="false">SUM(E5:E33)</f>
        <v>0</v>
      </c>
      <c r="F34" s="46" t="n">
        <f aca="false">SUM(F5:F33)</f>
        <v>23888.37</v>
      </c>
      <c r="G34" s="47" t="n">
        <f aca="false">SUM(G5:G33)</f>
        <v>10400.61</v>
      </c>
      <c r="H34" s="55"/>
    </row>
    <row r="35" customFormat="false" ht="20.1" hidden="false" customHeight="true" outlineLevel="0" collapsed="false">
      <c r="A35" s="44" t="s">
        <v>173</v>
      </c>
      <c r="B35" s="44"/>
      <c r="C35" s="44"/>
      <c r="D35" s="49" t="n">
        <f aca="false">SUM(D34,E34,F34,G34)</f>
        <v>34288.98</v>
      </c>
      <c r="E35" s="49"/>
      <c r="F35" s="49"/>
      <c r="G35" s="49"/>
      <c r="H35" s="50" t="s">
        <v>174</v>
      </c>
    </row>
    <row r="36" customFormat="false" ht="21.75" hidden="false" customHeight="true" outlineLevel="0" collapsed="false">
      <c r="A36" s="44" t="s">
        <v>175</v>
      </c>
      <c r="B36" s="44"/>
      <c r="C36" s="44"/>
      <c r="D36" s="51" t="n">
        <f aca="false">D3-D35</f>
        <v>-108.979999999996</v>
      </c>
      <c r="E36" s="51"/>
      <c r="F36" s="51"/>
      <c r="G36" s="51"/>
      <c r="H36" s="52"/>
    </row>
    <row r="37" customFormat="false" ht="20.1" hidden="false" customHeight="true" outlineLevel="0" collapsed="false">
      <c r="A37" s="53"/>
      <c r="B37" s="54"/>
      <c r="C37" s="53"/>
      <c r="D37" s="53"/>
      <c r="E37" s="53"/>
    </row>
    <row r="38" customFormat="false" ht="20.1" hidden="false" customHeight="true" outlineLevel="0" collapsed="false">
      <c r="A38" s="53"/>
      <c r="B38" s="54"/>
      <c r="C38" s="53"/>
      <c r="D38" s="53"/>
      <c r="E38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34:C34"/>
    <mergeCell ref="A35:C35"/>
    <mergeCell ref="D35:G35"/>
    <mergeCell ref="A36:C36"/>
    <mergeCell ref="D36:G36"/>
  </mergeCells>
  <hyperlinks>
    <hyperlink ref="H1" location="Indice!A1" display="ÍNDICE"/>
  </hyperlinks>
  <printOptions headings="false" gridLines="false" gridLinesSet="true" horizontalCentered="false" verticalCentered="false"/>
  <pageMargins left="0.39375" right="0.39375" top="0.7875" bottom="0.7875" header="0.7875" footer="0.7875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5546875" defaultRowHeight="13.8" zeroHeight="false" outlineLevelRow="0" outlineLevelCol="0"/>
  <cols>
    <col collapsed="false" customWidth="true" hidden="false" outlineLevel="0" max="1" min="1" style="1" width="19.44"/>
    <col collapsed="false" customWidth="true" hidden="false" outlineLevel="0" max="2" min="2" style="1" width="35.2"/>
    <col collapsed="false" customWidth="true" hidden="false" outlineLevel="0" max="3" min="3" style="1" width="23.75"/>
    <col collapsed="false" customWidth="true" hidden="false" outlineLevel="0" max="4" min="4" style="1" width="13.41"/>
    <col collapsed="false" customWidth="true" hidden="false" outlineLevel="0" max="5" min="5" style="1" width="13.29"/>
    <col collapsed="false" customWidth="true" hidden="false" outlineLevel="0" max="6" min="6" style="1" width="14.27"/>
    <col collapsed="false" customWidth="true" hidden="false" outlineLevel="0" max="7" min="7" style="1" width="12.67"/>
    <col collapsed="false" customWidth="true" hidden="false" outlineLevel="0" max="8" min="8" style="1" width="30.52"/>
    <col collapsed="false" customWidth="false" hidden="false" outlineLevel="0" max="1024" min="9" style="1" width="8.86"/>
  </cols>
  <sheetData>
    <row r="1" customFormat="false" ht="19.7" hidden="false" customHeight="false" outlineLevel="0" collapsed="false">
      <c r="A1" s="19" t="s">
        <v>579</v>
      </c>
      <c r="B1" s="20" t="s">
        <v>33</v>
      </c>
      <c r="C1" s="20"/>
      <c r="D1" s="20"/>
      <c r="E1" s="20"/>
      <c r="F1" s="20"/>
      <c r="G1" s="20"/>
      <c r="H1" s="21" t="s">
        <v>118</v>
      </c>
    </row>
    <row r="2" customFormat="false" ht="17.9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2.05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7616</v>
      </c>
      <c r="E3" s="27"/>
      <c r="F3" s="27"/>
      <c r="G3" s="27"/>
      <c r="H3" s="28" t="s">
        <v>123</v>
      </c>
    </row>
    <row r="4" customFormat="false" ht="26.85" hidden="false" customHeight="fals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19.5" hidden="false" customHeight="true" outlineLevel="0" collapsed="false">
      <c r="A5" s="38" t="s">
        <v>580</v>
      </c>
      <c r="B5" s="37" t="s">
        <v>581</v>
      </c>
      <c r="C5" s="39" t="s">
        <v>133</v>
      </c>
      <c r="D5" s="35"/>
      <c r="E5" s="36"/>
      <c r="F5" s="35" t="n">
        <v>407</v>
      </c>
      <c r="G5" s="35"/>
      <c r="H5" s="37"/>
    </row>
    <row r="6" customFormat="false" ht="19.5" hidden="false" customHeight="true" outlineLevel="0" collapsed="false">
      <c r="A6" s="38" t="s">
        <v>582</v>
      </c>
      <c r="B6" s="37" t="s">
        <v>583</v>
      </c>
      <c r="C6" s="39" t="s">
        <v>133</v>
      </c>
      <c r="D6" s="35"/>
      <c r="E6" s="36"/>
      <c r="F6" s="35" t="n">
        <v>610</v>
      </c>
      <c r="G6" s="35"/>
      <c r="H6" s="37"/>
    </row>
    <row r="7" customFormat="false" ht="19.5" hidden="false" customHeight="true" outlineLevel="0" collapsed="false">
      <c r="A7" s="38" t="s">
        <v>584</v>
      </c>
      <c r="B7" s="37" t="s">
        <v>585</v>
      </c>
      <c r="C7" s="39" t="s">
        <v>133</v>
      </c>
      <c r="D7" s="35"/>
      <c r="E7" s="36"/>
      <c r="F7" s="35" t="n">
        <v>1800</v>
      </c>
      <c r="G7" s="35"/>
      <c r="H7" s="37"/>
    </row>
    <row r="8" customFormat="false" ht="19.5" hidden="false" customHeight="true" outlineLevel="0" collapsed="false">
      <c r="A8" s="38" t="s">
        <v>586</v>
      </c>
      <c r="B8" s="37" t="s">
        <v>587</v>
      </c>
      <c r="C8" s="39" t="s">
        <v>133</v>
      </c>
      <c r="D8" s="35"/>
      <c r="E8" s="36"/>
      <c r="F8" s="35" t="n">
        <v>615</v>
      </c>
      <c r="G8" s="35"/>
      <c r="H8" s="37"/>
    </row>
    <row r="9" customFormat="false" ht="19.5" hidden="false" customHeight="true" outlineLevel="0" collapsed="false">
      <c r="A9" s="38" t="s">
        <v>588</v>
      </c>
      <c r="B9" s="37" t="s">
        <v>589</v>
      </c>
      <c r="C9" s="39" t="s">
        <v>133</v>
      </c>
      <c r="D9" s="35"/>
      <c r="E9" s="36"/>
      <c r="F9" s="35" t="n">
        <v>812</v>
      </c>
      <c r="G9" s="35"/>
      <c r="H9" s="37"/>
    </row>
    <row r="10" customFormat="false" ht="19.5" hidden="false" customHeight="true" outlineLevel="0" collapsed="false">
      <c r="A10" s="38" t="s">
        <v>590</v>
      </c>
      <c r="B10" s="37" t="s">
        <v>591</v>
      </c>
      <c r="C10" s="39" t="s">
        <v>133</v>
      </c>
      <c r="D10" s="35"/>
      <c r="E10" s="36"/>
      <c r="F10" s="35" t="n">
        <v>204</v>
      </c>
      <c r="G10" s="35"/>
      <c r="H10" s="37"/>
    </row>
    <row r="11" customFormat="false" ht="19.5" hidden="false" customHeight="true" outlineLevel="0" collapsed="false">
      <c r="A11" s="38" t="s">
        <v>592</v>
      </c>
      <c r="B11" s="37" t="s">
        <v>593</v>
      </c>
      <c r="C11" s="39" t="s">
        <v>133</v>
      </c>
      <c r="D11" s="35"/>
      <c r="E11" s="36"/>
      <c r="F11" s="35" t="n">
        <v>610</v>
      </c>
      <c r="G11" s="35"/>
      <c r="H11" s="37"/>
    </row>
    <row r="12" customFormat="false" ht="19.5" hidden="false" customHeight="true" outlineLevel="0" collapsed="false">
      <c r="A12" s="38" t="s">
        <v>594</v>
      </c>
      <c r="B12" s="37" t="s">
        <v>595</v>
      </c>
      <c r="C12" s="39" t="s">
        <v>133</v>
      </c>
      <c r="D12" s="35"/>
      <c r="E12" s="36"/>
      <c r="F12" s="35" t="n">
        <v>203</v>
      </c>
      <c r="G12" s="35"/>
      <c r="H12" s="41"/>
    </row>
    <row r="13" customFormat="false" ht="19.5" hidden="false" customHeight="true" outlineLevel="0" collapsed="false">
      <c r="A13" s="38" t="s">
        <v>596</v>
      </c>
      <c r="B13" s="37" t="s">
        <v>597</v>
      </c>
      <c r="C13" s="39" t="s">
        <v>133</v>
      </c>
      <c r="D13" s="35"/>
      <c r="E13" s="36"/>
      <c r="F13" s="35" t="n">
        <v>406</v>
      </c>
      <c r="G13" s="35"/>
      <c r="H13" s="41"/>
    </row>
    <row r="14" customFormat="false" ht="19.5" hidden="false" customHeight="true" outlineLevel="0" collapsed="false">
      <c r="A14" s="38" t="s">
        <v>598</v>
      </c>
      <c r="B14" s="37" t="s">
        <v>583</v>
      </c>
      <c r="C14" s="39" t="s">
        <v>133</v>
      </c>
      <c r="D14" s="35"/>
      <c r="E14" s="36"/>
      <c r="F14" s="35" t="n">
        <v>340</v>
      </c>
      <c r="G14" s="35"/>
      <c r="H14" s="41"/>
    </row>
    <row r="15" customFormat="false" ht="19.5" hidden="false" customHeight="true" outlineLevel="0" collapsed="false">
      <c r="A15" s="38" t="s">
        <v>599</v>
      </c>
      <c r="B15" s="37" t="s">
        <v>587</v>
      </c>
      <c r="C15" s="39" t="s">
        <v>133</v>
      </c>
      <c r="D15" s="35"/>
      <c r="E15" s="36"/>
      <c r="F15" s="35" t="n">
        <v>340</v>
      </c>
      <c r="G15" s="35"/>
      <c r="H15" s="41"/>
    </row>
    <row r="16" customFormat="false" ht="19.5" hidden="false" customHeight="true" outlineLevel="0" collapsed="false">
      <c r="A16" s="38" t="s">
        <v>600</v>
      </c>
      <c r="B16" s="37" t="s">
        <v>591</v>
      </c>
      <c r="C16" s="39" t="s">
        <v>133</v>
      </c>
      <c r="D16" s="35"/>
      <c r="E16" s="36"/>
      <c r="F16" s="35" t="n">
        <v>340</v>
      </c>
      <c r="G16" s="35"/>
      <c r="H16" s="41"/>
    </row>
    <row r="17" customFormat="false" ht="19.5" hidden="false" customHeight="true" outlineLevel="0" collapsed="false">
      <c r="A17" s="38" t="s">
        <v>601</v>
      </c>
      <c r="B17" s="37" t="s">
        <v>602</v>
      </c>
      <c r="C17" s="39" t="s">
        <v>133</v>
      </c>
      <c r="D17" s="35"/>
      <c r="E17" s="36"/>
      <c r="F17" s="35" t="n">
        <v>1000</v>
      </c>
      <c r="G17" s="35"/>
      <c r="H17" s="41"/>
    </row>
    <row r="18" customFormat="false" ht="19.5" hidden="false" customHeight="true" outlineLevel="0" collapsed="false">
      <c r="A18" s="38" t="s">
        <v>603</v>
      </c>
      <c r="B18" s="37" t="s">
        <v>585</v>
      </c>
      <c r="C18" s="39" t="s">
        <v>133</v>
      </c>
      <c r="D18" s="35"/>
      <c r="E18" s="36"/>
      <c r="F18" s="35" t="n">
        <v>1200</v>
      </c>
      <c r="G18" s="35"/>
      <c r="H18" s="41"/>
    </row>
    <row r="19" customFormat="false" ht="19.5" hidden="false" customHeight="true" outlineLevel="0" collapsed="false">
      <c r="A19" s="38" t="s">
        <v>604</v>
      </c>
      <c r="B19" s="37" t="s">
        <v>605</v>
      </c>
      <c r="C19" s="39" t="s">
        <v>133</v>
      </c>
      <c r="D19" s="35"/>
      <c r="E19" s="36"/>
      <c r="F19" s="35" t="n">
        <v>4000</v>
      </c>
      <c r="G19" s="35"/>
      <c r="H19" s="41"/>
    </row>
    <row r="20" customFormat="false" ht="19.5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19.5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19.5" hidden="false" customHeight="true" outlineLevel="0" collapsed="false">
      <c r="A22" s="44" t="s">
        <v>172</v>
      </c>
      <c r="B22" s="44"/>
      <c r="C22" s="44"/>
      <c r="D22" s="45" t="n">
        <f aca="false">SUM(D5:D21)</f>
        <v>0</v>
      </c>
      <c r="E22" s="46" t="n">
        <f aca="false">SUM(E5:E21)</f>
        <v>0</v>
      </c>
      <c r="F22" s="46" t="n">
        <f aca="false">SUM(F5:F21)</f>
        <v>12887</v>
      </c>
      <c r="G22" s="47" t="n">
        <f aca="false">SUM(G5:G21)</f>
        <v>0</v>
      </c>
      <c r="H22" s="55"/>
    </row>
    <row r="23" customFormat="false" ht="19.5" hidden="false" customHeight="true" outlineLevel="0" collapsed="false">
      <c r="A23" s="44" t="s">
        <v>173</v>
      </c>
      <c r="B23" s="44"/>
      <c r="C23" s="44"/>
      <c r="D23" s="49" t="n">
        <f aca="false">SUM(D22,E22,F22,G22)</f>
        <v>12887</v>
      </c>
      <c r="E23" s="49"/>
      <c r="F23" s="49"/>
      <c r="G23" s="49"/>
      <c r="H23" s="50" t="s">
        <v>174</v>
      </c>
    </row>
    <row r="24" customFormat="false" ht="22.05" hidden="false" customHeight="false" outlineLevel="0" collapsed="false">
      <c r="A24" s="44" t="s">
        <v>175</v>
      </c>
      <c r="B24" s="44"/>
      <c r="C24" s="44"/>
      <c r="D24" s="51" t="n">
        <f aca="false">D3-D23</f>
        <v>-5271</v>
      </c>
      <c r="E24" s="51"/>
      <c r="F24" s="51"/>
      <c r="G24" s="51"/>
      <c r="H24" s="52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2:C22"/>
    <mergeCell ref="A23:C23"/>
    <mergeCell ref="D23:G23"/>
    <mergeCell ref="A24:C24"/>
    <mergeCell ref="D24:G24"/>
  </mergeCells>
  <hyperlinks>
    <hyperlink ref="H1" location="Indice!A1" display="ÍNDICE"/>
  </hyperlinks>
  <printOptions headings="false" gridLines="false" gridLinesSet="true" horizontalCentered="false" verticalCentered="false"/>
  <pageMargins left="0.7" right="0.7" top="0.3" bottom="0.3" header="0.3" footer="0.3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true" differentOddEven="false">
    <oddHeader/>
    <oddFooter/>
    <firstHeader/>
    <firstFooter/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5.2"/>
    <col collapsed="false" customWidth="true" hidden="false" outlineLevel="0" max="3" min="3" style="18" width="15.87"/>
    <col collapsed="false" customWidth="true" hidden="false" outlineLevel="0" max="4" min="4" style="18" width="12.43"/>
    <col collapsed="false" customWidth="true" hidden="false" outlineLevel="0" max="5" min="5" style="18" width="12.8"/>
    <col collapsed="false" customWidth="true" hidden="false" outlineLevel="0" max="6" min="6" style="18" width="13.66"/>
    <col collapsed="false" customWidth="true" hidden="false" outlineLevel="0" max="7" min="7" style="18" width="12.06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36</v>
      </c>
      <c r="B1" s="20" t="s">
        <v>606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10406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/>
      <c r="B5" s="33"/>
      <c r="C5" s="34"/>
      <c r="D5" s="35"/>
      <c r="E5" s="36"/>
      <c r="F5" s="35"/>
      <c r="G5" s="35"/>
      <c r="H5" s="37"/>
    </row>
    <row r="6" customFormat="false" ht="20.1" hidden="false" customHeight="true" outlineLevel="0" collapsed="false">
      <c r="A6" s="38" t="s">
        <v>607</v>
      </c>
      <c r="B6" s="37" t="s">
        <v>608</v>
      </c>
      <c r="C6" s="39" t="s">
        <v>133</v>
      </c>
      <c r="D6" s="35"/>
      <c r="E6" s="36"/>
      <c r="F6" s="35" t="n">
        <v>360</v>
      </c>
      <c r="G6" s="35"/>
      <c r="H6" s="37"/>
    </row>
    <row r="7" customFormat="false" ht="21" hidden="false" customHeight="true" outlineLevel="0" collapsed="false">
      <c r="A7" s="38" t="s">
        <v>609</v>
      </c>
      <c r="B7" s="37" t="s">
        <v>610</v>
      </c>
      <c r="C7" s="39" t="s">
        <v>130</v>
      </c>
      <c r="D7" s="35"/>
      <c r="E7" s="36"/>
      <c r="F7" s="35"/>
      <c r="G7" s="35" t="n">
        <v>250</v>
      </c>
      <c r="H7" s="37"/>
    </row>
    <row r="8" customFormat="false" ht="20.1" hidden="false" customHeight="true" outlineLevel="0" collapsed="false">
      <c r="A8" s="38" t="s">
        <v>611</v>
      </c>
      <c r="B8" s="37" t="s">
        <v>610</v>
      </c>
      <c r="C8" s="39" t="s">
        <v>130</v>
      </c>
      <c r="D8" s="35"/>
      <c r="E8" s="36"/>
      <c r="F8" s="35"/>
      <c r="G8" s="35" t="n">
        <v>192</v>
      </c>
      <c r="H8" s="37"/>
    </row>
    <row r="9" customFormat="false" ht="20.1" hidden="false" customHeight="true" outlineLevel="0" collapsed="false">
      <c r="A9" s="38" t="s">
        <v>612</v>
      </c>
      <c r="B9" s="37" t="s">
        <v>613</v>
      </c>
      <c r="C9" s="39" t="s">
        <v>130</v>
      </c>
      <c r="D9" s="35"/>
      <c r="E9" s="36"/>
      <c r="F9" s="35"/>
      <c r="G9" s="35" t="n">
        <v>250</v>
      </c>
      <c r="H9" s="37"/>
    </row>
    <row r="10" customFormat="false" ht="20.1" hidden="false" customHeight="true" outlineLevel="0" collapsed="false">
      <c r="A10" s="38" t="s">
        <v>614</v>
      </c>
      <c r="B10" s="37" t="s">
        <v>615</v>
      </c>
      <c r="C10" s="39" t="s">
        <v>133</v>
      </c>
      <c r="D10" s="35"/>
      <c r="E10" s="36"/>
      <c r="F10" s="35" t="n">
        <v>350</v>
      </c>
      <c r="G10" s="35"/>
      <c r="H10" s="37"/>
    </row>
    <row r="11" customFormat="false" ht="20.1" hidden="false" customHeight="true" outlineLevel="0" collapsed="false">
      <c r="A11" s="38" t="s">
        <v>616</v>
      </c>
      <c r="B11" s="37" t="s">
        <v>617</v>
      </c>
      <c r="C11" s="39" t="s">
        <v>130</v>
      </c>
      <c r="D11" s="35"/>
      <c r="E11" s="36"/>
      <c r="F11" s="35"/>
      <c r="G11" s="35" t="n">
        <v>200</v>
      </c>
      <c r="H11" s="37"/>
    </row>
    <row r="12" customFormat="false" ht="20.1" hidden="false" customHeight="true" outlineLevel="0" collapsed="false">
      <c r="A12" s="38" t="s">
        <v>618</v>
      </c>
      <c r="B12" s="37" t="s">
        <v>619</v>
      </c>
      <c r="C12" s="39" t="s">
        <v>130</v>
      </c>
      <c r="D12" s="35"/>
      <c r="E12" s="36"/>
      <c r="F12" s="35"/>
      <c r="G12" s="35" t="n">
        <v>250</v>
      </c>
      <c r="H12" s="37"/>
    </row>
    <row r="13" customFormat="false" ht="20.1" hidden="false" customHeight="true" outlineLevel="0" collapsed="false">
      <c r="A13" s="38" t="s">
        <v>620</v>
      </c>
      <c r="B13" s="37" t="s">
        <v>621</v>
      </c>
      <c r="C13" s="39" t="s">
        <v>130</v>
      </c>
      <c r="D13" s="35"/>
      <c r="E13" s="36"/>
      <c r="F13" s="35"/>
      <c r="G13" s="35" t="n">
        <v>60</v>
      </c>
      <c r="H13" s="37"/>
    </row>
    <row r="14" customFormat="false" ht="20.1" hidden="false" customHeight="true" outlineLevel="0" collapsed="false">
      <c r="A14" s="38" t="s">
        <v>622</v>
      </c>
      <c r="B14" s="37" t="s">
        <v>623</v>
      </c>
      <c r="C14" s="39" t="s">
        <v>130</v>
      </c>
      <c r="D14" s="35"/>
      <c r="E14" s="36"/>
      <c r="F14" s="35"/>
      <c r="G14" s="35" t="n">
        <v>75</v>
      </c>
      <c r="H14" s="37"/>
    </row>
    <row r="15" customFormat="false" ht="20.1" hidden="false" customHeight="true" outlineLevel="0" collapsed="false">
      <c r="A15" s="38" t="s">
        <v>624</v>
      </c>
      <c r="B15" s="37" t="s">
        <v>625</v>
      </c>
      <c r="C15" s="39" t="s">
        <v>133</v>
      </c>
      <c r="D15" s="35"/>
      <c r="E15" s="36"/>
      <c r="F15" s="35"/>
      <c r="G15" s="35"/>
      <c r="H15" s="37"/>
    </row>
    <row r="16" customFormat="false" ht="20.1" hidden="false" customHeight="true" outlineLevel="0" collapsed="false">
      <c r="A16" s="38" t="s">
        <v>626</v>
      </c>
      <c r="B16" s="37" t="s">
        <v>621</v>
      </c>
      <c r="C16" s="39" t="s">
        <v>130</v>
      </c>
      <c r="D16" s="35"/>
      <c r="E16" s="36"/>
      <c r="F16" s="35"/>
      <c r="G16" s="35" t="n">
        <v>192</v>
      </c>
      <c r="H16" s="41"/>
    </row>
    <row r="17" customFormat="false" ht="20.1" hidden="false" customHeight="true" outlineLevel="0" collapsed="false">
      <c r="A17" s="38" t="s">
        <v>627</v>
      </c>
      <c r="B17" s="37" t="s">
        <v>628</v>
      </c>
      <c r="C17" s="39" t="s">
        <v>130</v>
      </c>
      <c r="D17" s="35"/>
      <c r="E17" s="36"/>
      <c r="F17" s="35"/>
      <c r="G17" s="35" t="n">
        <v>253</v>
      </c>
      <c r="H17" s="41"/>
    </row>
    <row r="18" customFormat="false" ht="20.1" hidden="false" customHeight="true" outlineLevel="0" collapsed="false">
      <c r="A18" s="38" t="s">
        <v>629</v>
      </c>
      <c r="B18" s="37" t="s">
        <v>630</v>
      </c>
      <c r="C18" s="39" t="s">
        <v>130</v>
      </c>
      <c r="D18" s="35"/>
      <c r="E18" s="36"/>
      <c r="F18" s="35"/>
      <c r="G18" s="35" t="n">
        <v>192</v>
      </c>
      <c r="H18" s="41"/>
    </row>
    <row r="19" customFormat="false" ht="20.1" hidden="false" customHeight="true" outlineLevel="0" collapsed="false">
      <c r="A19" s="38" t="s">
        <v>631</v>
      </c>
      <c r="B19" s="37" t="s">
        <v>632</v>
      </c>
      <c r="C19" s="39" t="s">
        <v>133</v>
      </c>
      <c r="D19" s="35"/>
      <c r="E19" s="36"/>
      <c r="F19" s="35" t="n">
        <v>2000</v>
      </c>
      <c r="G19" s="35"/>
      <c r="H19" s="41"/>
    </row>
    <row r="20" customFormat="false" ht="20.1" hidden="false" customHeight="true" outlineLevel="0" collapsed="false">
      <c r="A20" s="38" t="s">
        <v>633</v>
      </c>
      <c r="B20" s="37" t="s">
        <v>634</v>
      </c>
      <c r="C20" s="39" t="s">
        <v>635</v>
      </c>
      <c r="D20" s="35"/>
      <c r="E20" s="36" t="n">
        <v>797.1</v>
      </c>
      <c r="F20" s="35"/>
      <c r="G20" s="35"/>
      <c r="H20" s="41" t="s">
        <v>636</v>
      </c>
    </row>
    <row r="21" customFormat="false" ht="20.1" hidden="false" customHeight="true" outlineLevel="0" collapsed="false">
      <c r="A21" s="38" t="s">
        <v>637</v>
      </c>
      <c r="B21" s="37" t="s">
        <v>632</v>
      </c>
      <c r="C21" s="39" t="s">
        <v>133</v>
      </c>
      <c r="D21" s="35"/>
      <c r="E21" s="36"/>
      <c r="F21" s="35" t="n">
        <v>500</v>
      </c>
      <c r="G21" s="35"/>
      <c r="H21" s="41"/>
    </row>
    <row r="22" customFormat="false" ht="20.1" hidden="false" customHeight="true" outlineLevel="0" collapsed="false">
      <c r="A22" s="38" t="s">
        <v>638</v>
      </c>
      <c r="B22" s="37" t="s">
        <v>639</v>
      </c>
      <c r="C22" s="39" t="s">
        <v>133</v>
      </c>
      <c r="D22" s="35"/>
      <c r="E22" s="36"/>
      <c r="F22" s="35" t="n">
        <v>65</v>
      </c>
      <c r="G22" s="35"/>
      <c r="H22" s="41"/>
    </row>
    <row r="23" customFormat="false" ht="20.1" hidden="false" customHeight="true" outlineLevel="0" collapsed="false">
      <c r="A23" s="38" t="s">
        <v>640</v>
      </c>
      <c r="B23" s="37" t="s">
        <v>641</v>
      </c>
      <c r="C23" s="39" t="s">
        <v>130</v>
      </c>
      <c r="D23" s="35"/>
      <c r="E23" s="36"/>
      <c r="F23" s="35"/>
      <c r="G23" s="35" t="n">
        <v>253</v>
      </c>
      <c r="H23" s="41"/>
    </row>
    <row r="24" customFormat="false" ht="20.1" hidden="false" customHeight="true" outlineLevel="0" collapsed="false">
      <c r="A24" s="38" t="s">
        <v>642</v>
      </c>
      <c r="B24" s="37" t="s">
        <v>625</v>
      </c>
      <c r="C24" s="39" t="s">
        <v>133</v>
      </c>
      <c r="D24" s="35"/>
      <c r="E24" s="36"/>
      <c r="F24" s="35" t="n">
        <v>800</v>
      </c>
      <c r="G24" s="35"/>
      <c r="H24" s="41"/>
    </row>
    <row r="25" customFormat="false" ht="20.1" hidden="false" customHeight="true" outlineLevel="0" collapsed="false">
      <c r="A25" s="38" t="s">
        <v>643</v>
      </c>
      <c r="B25" s="1" t="s">
        <v>615</v>
      </c>
      <c r="C25" s="39" t="s">
        <v>133</v>
      </c>
      <c r="D25" s="35"/>
      <c r="E25" s="36"/>
      <c r="F25" s="35" t="n">
        <v>800</v>
      </c>
      <c r="G25" s="35"/>
      <c r="H25" s="41"/>
    </row>
    <row r="26" customFormat="false" ht="20.1" hidden="false" customHeight="true" outlineLevel="0" collapsed="false">
      <c r="A26" s="38" t="s">
        <v>644</v>
      </c>
      <c r="B26" s="37" t="s">
        <v>608</v>
      </c>
      <c r="C26" s="39" t="s">
        <v>133</v>
      </c>
      <c r="D26" s="35"/>
      <c r="E26" s="36"/>
      <c r="F26" s="35" t="n">
        <v>800</v>
      </c>
      <c r="G26" s="35"/>
      <c r="H26" s="41"/>
    </row>
    <row r="27" customFormat="false" ht="20.1" hidden="false" customHeight="true" outlineLevel="0" collapsed="false">
      <c r="A27" s="38" t="s">
        <v>645</v>
      </c>
      <c r="B27" s="37" t="s">
        <v>646</v>
      </c>
      <c r="C27" s="39" t="s">
        <v>133</v>
      </c>
      <c r="D27" s="35"/>
      <c r="E27" s="36"/>
      <c r="F27" s="35" t="n">
        <v>950</v>
      </c>
      <c r="G27" s="35"/>
      <c r="H27" s="41"/>
    </row>
    <row r="28" customFormat="false" ht="20.1" hidden="false" customHeight="true" outlineLevel="0" collapsed="false">
      <c r="A28" s="38" t="s">
        <v>647</v>
      </c>
      <c r="B28" s="1" t="s">
        <v>648</v>
      </c>
      <c r="C28" s="39" t="s">
        <v>133</v>
      </c>
      <c r="D28" s="35"/>
      <c r="E28" s="36"/>
      <c r="F28" s="35" t="n">
        <v>160</v>
      </c>
      <c r="G28" s="35"/>
      <c r="H28" s="41"/>
    </row>
    <row r="29" customFormat="false" ht="20.1" hidden="false" customHeight="true" outlineLevel="0" collapsed="false">
      <c r="A29" s="38" t="s">
        <v>649</v>
      </c>
      <c r="B29" s="1" t="s">
        <v>615</v>
      </c>
      <c r="C29" s="39" t="s">
        <v>133</v>
      </c>
      <c r="D29" s="35"/>
      <c r="E29" s="36"/>
      <c r="F29" s="35" t="n">
        <v>800</v>
      </c>
      <c r="G29" s="35"/>
      <c r="H29" s="41"/>
    </row>
    <row r="30" customFormat="false" ht="20.1" hidden="false" customHeight="true" outlineLevel="0" collapsed="false">
      <c r="A30" s="38" t="s">
        <v>650</v>
      </c>
      <c r="B30" s="1" t="s">
        <v>651</v>
      </c>
      <c r="C30" s="39" t="s">
        <v>133</v>
      </c>
      <c r="D30" s="35"/>
      <c r="E30" s="36"/>
      <c r="F30" s="35" t="n">
        <v>1000</v>
      </c>
      <c r="G30" s="35"/>
      <c r="H30" s="41"/>
    </row>
    <row r="31" customFormat="false" ht="20.1" hidden="false" customHeight="true" outlineLevel="0" collapsed="false">
      <c r="A31" s="38"/>
      <c r="B31" s="37"/>
      <c r="C31" s="39"/>
      <c r="D31" s="35"/>
      <c r="E31" s="36"/>
      <c r="F31" s="35"/>
      <c r="G31" s="35"/>
      <c r="H31" s="41"/>
    </row>
    <row r="32" customFormat="false" ht="20.1" hidden="false" customHeight="true" outlineLevel="0" collapsed="false">
      <c r="A32" s="44" t="s">
        <v>172</v>
      </c>
      <c r="B32" s="44"/>
      <c r="C32" s="44"/>
      <c r="D32" s="45" t="n">
        <f aca="false">SUM(D5:D31)</f>
        <v>0</v>
      </c>
      <c r="E32" s="46" t="n">
        <f aca="false">SUM(E5:E31)</f>
        <v>797.1</v>
      </c>
      <c r="F32" s="46" t="n">
        <f aca="false">SUM(F5:F31)</f>
        <v>8585</v>
      </c>
      <c r="G32" s="47" t="n">
        <f aca="false">SUM(G5:G31)</f>
        <v>2167</v>
      </c>
      <c r="H32" s="55"/>
    </row>
    <row r="33" customFormat="false" ht="20.1" hidden="false" customHeight="true" outlineLevel="0" collapsed="false">
      <c r="A33" s="44" t="s">
        <v>173</v>
      </c>
      <c r="B33" s="44"/>
      <c r="C33" s="44"/>
      <c r="D33" s="49" t="n">
        <f aca="false">SUM(D32,E32,F32,G32)</f>
        <v>11549.1</v>
      </c>
      <c r="E33" s="49"/>
      <c r="F33" s="49"/>
      <c r="G33" s="49"/>
      <c r="H33" s="50" t="s">
        <v>174</v>
      </c>
    </row>
    <row r="34" customFormat="false" ht="21.75" hidden="false" customHeight="true" outlineLevel="0" collapsed="false">
      <c r="A34" s="44" t="s">
        <v>175</v>
      </c>
      <c r="B34" s="44"/>
      <c r="C34" s="44"/>
      <c r="D34" s="51" t="n">
        <f aca="false">D3-D33</f>
        <v>-1143.1</v>
      </c>
      <c r="E34" s="51"/>
      <c r="F34" s="51"/>
      <c r="G34" s="51"/>
      <c r="H34" s="52"/>
    </row>
    <row r="35" customFormat="false" ht="20.1" hidden="false" customHeight="true" outlineLevel="0" collapsed="false">
      <c r="A35" s="53"/>
      <c r="B35" s="54"/>
      <c r="C35" s="53"/>
      <c r="D35" s="53"/>
      <c r="E35" s="53"/>
    </row>
    <row r="36" customFormat="false" ht="20.1" hidden="false" customHeight="true" outlineLevel="0" collapsed="false">
      <c r="A36" s="53"/>
      <c r="B36" s="54"/>
      <c r="C36" s="53"/>
      <c r="D36" s="53"/>
      <c r="E36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32:C32"/>
    <mergeCell ref="A33:C33"/>
    <mergeCell ref="D33:G33"/>
    <mergeCell ref="A34:C34"/>
    <mergeCell ref="D34:G34"/>
  </mergeCells>
  <hyperlinks>
    <hyperlink ref="H1" location="Indice!A1" display="ÍNDICE"/>
  </hyperlinks>
  <printOptions headings="false" gridLines="false" gridLinesSet="true" horizontalCentered="false" verticalCentered="false"/>
  <pageMargins left="0.511805555555556" right="0.511805555555556" top="0.7875" bottom="0.787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38</v>
      </c>
      <c r="B1" s="20" t="s">
        <v>37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30800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/>
      <c r="B5" s="33"/>
      <c r="C5" s="34"/>
      <c r="D5" s="35"/>
      <c r="E5" s="36"/>
      <c r="F5" s="35"/>
      <c r="G5" s="35"/>
      <c r="H5" s="37"/>
    </row>
    <row r="6" customFormat="false" ht="20.1" hidden="false" customHeight="true" outlineLevel="0" collapsed="false">
      <c r="A6" s="38" t="s">
        <v>652</v>
      </c>
      <c r="B6" s="37" t="s">
        <v>653</v>
      </c>
      <c r="C6" s="39" t="s">
        <v>133</v>
      </c>
      <c r="D6" s="35"/>
      <c r="E6" s="36"/>
      <c r="F6" s="35" t="n">
        <v>1250</v>
      </c>
      <c r="G6" s="35"/>
      <c r="H6" s="37"/>
    </row>
    <row r="7" customFormat="false" ht="21" hidden="false" customHeight="true" outlineLevel="0" collapsed="false">
      <c r="A7" s="38" t="s">
        <v>654</v>
      </c>
      <c r="B7" s="37" t="s">
        <v>655</v>
      </c>
      <c r="C7" s="39" t="s">
        <v>133</v>
      </c>
      <c r="D7" s="35"/>
      <c r="E7" s="36"/>
      <c r="F7" s="35" t="n">
        <v>1250</v>
      </c>
      <c r="G7" s="35"/>
      <c r="H7" s="37"/>
    </row>
    <row r="8" customFormat="false" ht="20.1" hidden="false" customHeight="true" outlineLevel="0" collapsed="false">
      <c r="A8" s="38" t="s">
        <v>656</v>
      </c>
      <c r="B8" s="37" t="s">
        <v>657</v>
      </c>
      <c r="C8" s="39" t="s">
        <v>133</v>
      </c>
      <c r="D8" s="35"/>
      <c r="E8" s="36"/>
      <c r="F8" s="35" t="n">
        <v>1250</v>
      </c>
      <c r="G8" s="35"/>
      <c r="H8" s="37"/>
    </row>
    <row r="9" customFormat="false" ht="20.1" hidden="false" customHeight="true" outlineLevel="0" collapsed="false">
      <c r="A9" s="38" t="s">
        <v>658</v>
      </c>
      <c r="B9" s="37" t="s">
        <v>659</v>
      </c>
      <c r="C9" s="39" t="s">
        <v>133</v>
      </c>
      <c r="D9" s="35"/>
      <c r="E9" s="36"/>
      <c r="F9" s="35" t="n">
        <v>1250</v>
      </c>
      <c r="G9" s="35"/>
      <c r="H9" s="37"/>
    </row>
    <row r="10" customFormat="false" ht="20.1" hidden="false" customHeight="true" outlineLevel="0" collapsed="false">
      <c r="A10" s="38" t="s">
        <v>660</v>
      </c>
      <c r="B10" s="37" t="s">
        <v>657</v>
      </c>
      <c r="C10" s="39" t="s">
        <v>133</v>
      </c>
      <c r="D10" s="35"/>
      <c r="E10" s="36"/>
      <c r="F10" s="35" t="n">
        <v>1250</v>
      </c>
      <c r="G10" s="35"/>
      <c r="H10" s="37"/>
    </row>
    <row r="11" customFormat="false" ht="20.1" hidden="false" customHeight="true" outlineLevel="0" collapsed="false">
      <c r="A11" s="38" t="s">
        <v>661</v>
      </c>
      <c r="B11" s="37" t="s">
        <v>662</v>
      </c>
      <c r="C11" s="39" t="s">
        <v>133</v>
      </c>
      <c r="D11" s="35"/>
      <c r="E11" s="36"/>
      <c r="F11" s="35" t="n">
        <v>1250</v>
      </c>
      <c r="G11" s="35"/>
      <c r="H11" s="37"/>
    </row>
    <row r="12" customFormat="false" ht="20.1" hidden="false" customHeight="true" outlineLevel="0" collapsed="false">
      <c r="A12" s="38" t="s">
        <v>663</v>
      </c>
      <c r="B12" s="37" t="s">
        <v>664</v>
      </c>
      <c r="C12" s="39" t="s">
        <v>133</v>
      </c>
      <c r="D12" s="35"/>
      <c r="E12" s="36"/>
      <c r="F12" s="35" t="n">
        <v>1250</v>
      </c>
      <c r="G12" s="35"/>
      <c r="H12" s="37"/>
    </row>
    <row r="13" customFormat="false" ht="20.1" hidden="false" customHeight="true" outlineLevel="0" collapsed="false">
      <c r="A13" s="38" t="s">
        <v>665</v>
      </c>
      <c r="B13" s="37" t="s">
        <v>666</v>
      </c>
      <c r="C13" s="39" t="s">
        <v>133</v>
      </c>
      <c r="D13" s="35"/>
      <c r="E13" s="36"/>
      <c r="F13" s="35" t="n">
        <v>1250</v>
      </c>
      <c r="G13" s="35"/>
      <c r="H13" s="37"/>
    </row>
    <row r="14" customFormat="false" ht="20.1" hidden="false" customHeight="true" outlineLevel="0" collapsed="false">
      <c r="A14" s="38" t="s">
        <v>667</v>
      </c>
      <c r="B14" s="37" t="s">
        <v>668</v>
      </c>
      <c r="C14" s="39" t="s">
        <v>133</v>
      </c>
      <c r="D14" s="35"/>
      <c r="E14" s="36"/>
      <c r="F14" s="35" t="n">
        <v>1250</v>
      </c>
      <c r="G14" s="35"/>
      <c r="H14" s="37"/>
    </row>
    <row r="15" customFormat="false" ht="20.1" hidden="false" customHeight="true" outlineLevel="0" collapsed="false">
      <c r="A15" s="38" t="s">
        <v>669</v>
      </c>
      <c r="B15" s="37" t="s">
        <v>670</v>
      </c>
      <c r="C15" s="39" t="s">
        <v>133</v>
      </c>
      <c r="D15" s="35"/>
      <c r="E15" s="36"/>
      <c r="F15" s="35" t="n">
        <v>1250</v>
      </c>
      <c r="G15" s="35"/>
      <c r="H15" s="37"/>
    </row>
    <row r="16" customFormat="false" ht="20.1" hidden="false" customHeight="true" outlineLevel="0" collapsed="false">
      <c r="A16" s="38" t="s">
        <v>671</v>
      </c>
      <c r="B16" s="37" t="s">
        <v>653</v>
      </c>
      <c r="C16" s="39" t="s">
        <v>133</v>
      </c>
      <c r="D16" s="35"/>
      <c r="E16" s="36"/>
      <c r="F16" s="35" t="n">
        <v>1250</v>
      </c>
      <c r="G16" s="35"/>
      <c r="H16" s="41"/>
    </row>
    <row r="17" customFormat="false" ht="20.1" hidden="false" customHeight="true" outlineLevel="0" collapsed="false">
      <c r="A17" s="38" t="s">
        <v>672</v>
      </c>
      <c r="B17" s="37" t="s">
        <v>340</v>
      </c>
      <c r="C17" s="39" t="s">
        <v>133</v>
      </c>
      <c r="D17" s="35"/>
      <c r="E17" s="36"/>
      <c r="F17" s="35" t="n">
        <v>250</v>
      </c>
      <c r="G17" s="35"/>
      <c r="H17" s="41"/>
    </row>
    <row r="18" customFormat="false" ht="20.1" hidden="false" customHeight="true" outlineLevel="0" collapsed="false">
      <c r="A18" s="38" t="s">
        <v>673</v>
      </c>
      <c r="B18" s="37" t="s">
        <v>340</v>
      </c>
      <c r="C18" s="39" t="s">
        <v>133</v>
      </c>
      <c r="D18" s="35"/>
      <c r="E18" s="36"/>
      <c r="F18" s="35" t="n">
        <v>250</v>
      </c>
      <c r="G18" s="35"/>
      <c r="H18" s="41"/>
    </row>
    <row r="19" customFormat="false" ht="20.1" hidden="false" customHeight="true" outlineLevel="0" collapsed="false">
      <c r="A19" s="38" t="s">
        <v>674</v>
      </c>
      <c r="B19" s="37" t="s">
        <v>675</v>
      </c>
      <c r="C19" s="39" t="s">
        <v>133</v>
      </c>
      <c r="D19" s="35"/>
      <c r="E19" s="36"/>
      <c r="F19" s="35" t="n">
        <v>1250</v>
      </c>
      <c r="G19" s="35"/>
      <c r="H19" s="41"/>
    </row>
    <row r="20" customFormat="false" ht="20.1" hidden="false" customHeight="true" outlineLevel="0" collapsed="false">
      <c r="A20" s="38" t="s">
        <v>339</v>
      </c>
      <c r="B20" s="37" t="s">
        <v>340</v>
      </c>
      <c r="C20" s="39" t="s">
        <v>133</v>
      </c>
      <c r="D20" s="35"/>
      <c r="E20" s="36"/>
      <c r="F20" s="35" t="n">
        <v>40</v>
      </c>
      <c r="G20" s="35"/>
      <c r="H20" s="41"/>
    </row>
    <row r="21" customFormat="false" ht="20.1" hidden="false" customHeight="true" outlineLevel="0" collapsed="false">
      <c r="A21" s="38" t="s">
        <v>676</v>
      </c>
      <c r="B21" s="37" t="s">
        <v>677</v>
      </c>
      <c r="C21" s="39" t="s">
        <v>133</v>
      </c>
      <c r="D21" s="35"/>
      <c r="E21" s="36"/>
      <c r="F21" s="35" t="n">
        <v>1250</v>
      </c>
      <c r="G21" s="35"/>
      <c r="H21" s="41"/>
    </row>
    <row r="22" customFormat="false" ht="20.1" hidden="false" customHeight="true" outlineLevel="0" collapsed="false">
      <c r="A22" s="38" t="s">
        <v>678</v>
      </c>
      <c r="B22" s="37" t="s">
        <v>679</v>
      </c>
      <c r="C22" s="39" t="s">
        <v>133</v>
      </c>
      <c r="D22" s="35"/>
      <c r="E22" s="36"/>
      <c r="F22" s="35" t="n">
        <v>1250</v>
      </c>
      <c r="G22" s="35"/>
      <c r="H22" s="41"/>
    </row>
    <row r="23" customFormat="false" ht="20.1" hidden="false" customHeight="true" outlineLevel="0" collapsed="false">
      <c r="A23" s="38" t="s">
        <v>680</v>
      </c>
      <c r="B23" s="37" t="s">
        <v>681</v>
      </c>
      <c r="C23" s="39" t="s">
        <v>133</v>
      </c>
      <c r="D23" s="35"/>
      <c r="E23" s="36"/>
      <c r="F23" s="35" t="n">
        <v>1250</v>
      </c>
      <c r="G23" s="35"/>
      <c r="H23" s="41"/>
    </row>
    <row r="24" customFormat="false" ht="20.1" hidden="false" customHeight="true" outlineLevel="0" collapsed="false">
      <c r="A24" s="38" t="s">
        <v>682</v>
      </c>
      <c r="B24" s="37" t="s">
        <v>683</v>
      </c>
      <c r="C24" s="39" t="s">
        <v>130</v>
      </c>
      <c r="D24" s="35"/>
      <c r="E24" s="36"/>
      <c r="F24" s="35"/>
      <c r="G24" s="35" t="n">
        <v>350</v>
      </c>
      <c r="H24" s="41"/>
    </row>
    <row r="25" customFormat="false" ht="20.1" hidden="false" customHeight="true" outlineLevel="0" collapsed="false">
      <c r="A25" s="38" t="s">
        <v>684</v>
      </c>
      <c r="B25" s="37" t="s">
        <v>685</v>
      </c>
      <c r="C25" s="39" t="s">
        <v>130</v>
      </c>
      <c r="D25" s="35"/>
      <c r="E25" s="36"/>
      <c r="F25" s="35" t="n">
        <v>350</v>
      </c>
      <c r="G25" s="35"/>
      <c r="H25" s="41"/>
    </row>
    <row r="26" customFormat="false" ht="20.1" hidden="false" customHeight="true" outlineLevel="0" collapsed="false">
      <c r="A26" s="38" t="s">
        <v>686</v>
      </c>
      <c r="B26" s="37" t="s">
        <v>687</v>
      </c>
      <c r="C26" s="39" t="s">
        <v>133</v>
      </c>
      <c r="D26" s="35"/>
      <c r="E26" s="36"/>
      <c r="F26" s="35" t="n">
        <v>1250</v>
      </c>
      <c r="G26" s="35"/>
      <c r="H26" s="41"/>
    </row>
    <row r="27" customFormat="false" ht="20.1" hidden="false" customHeight="true" outlineLevel="0" collapsed="false">
      <c r="A27" s="38" t="s">
        <v>688</v>
      </c>
      <c r="B27" s="37" t="s">
        <v>689</v>
      </c>
      <c r="C27" s="39" t="s">
        <v>130</v>
      </c>
      <c r="D27" s="35"/>
      <c r="E27" s="36"/>
      <c r="F27" s="35"/>
      <c r="G27" s="35" t="n">
        <v>350</v>
      </c>
      <c r="H27" s="41"/>
    </row>
    <row r="28" customFormat="false" ht="20.1" hidden="false" customHeight="true" outlineLevel="0" collapsed="false">
      <c r="A28" s="38" t="s">
        <v>690</v>
      </c>
      <c r="B28" s="37" t="s">
        <v>691</v>
      </c>
      <c r="C28" s="39" t="s">
        <v>130</v>
      </c>
      <c r="D28" s="35"/>
      <c r="E28" s="36"/>
      <c r="F28" s="35"/>
      <c r="G28" s="35" t="n">
        <v>350</v>
      </c>
      <c r="H28" s="41"/>
    </row>
    <row r="29" customFormat="false" ht="20.1" hidden="false" customHeight="true" outlineLevel="0" collapsed="false">
      <c r="A29" s="38" t="s">
        <v>692</v>
      </c>
      <c r="B29" s="37" t="s">
        <v>693</v>
      </c>
      <c r="C29" s="39" t="s">
        <v>130</v>
      </c>
      <c r="D29" s="35"/>
      <c r="E29" s="36"/>
      <c r="F29" s="35"/>
      <c r="G29" s="35" t="n">
        <v>350</v>
      </c>
      <c r="H29" s="41"/>
    </row>
    <row r="30" customFormat="false" ht="20.1" hidden="false" customHeight="true" outlineLevel="0" collapsed="false">
      <c r="A30" s="38" t="s">
        <v>694</v>
      </c>
      <c r="B30" s="37" t="s">
        <v>695</v>
      </c>
      <c r="C30" s="39" t="s">
        <v>130</v>
      </c>
      <c r="D30" s="35"/>
      <c r="E30" s="36"/>
      <c r="F30" s="35"/>
      <c r="G30" s="35" t="n">
        <v>350</v>
      </c>
      <c r="H30" s="41"/>
    </row>
    <row r="31" customFormat="false" ht="20.1" hidden="false" customHeight="true" outlineLevel="0" collapsed="false">
      <c r="A31" s="38" t="s">
        <v>696</v>
      </c>
      <c r="B31" s="37" t="s">
        <v>697</v>
      </c>
      <c r="C31" s="39" t="s">
        <v>130</v>
      </c>
      <c r="D31" s="35"/>
      <c r="E31" s="36"/>
      <c r="F31" s="35"/>
      <c r="G31" s="35" t="n">
        <v>350</v>
      </c>
      <c r="H31" s="41"/>
    </row>
    <row r="32" customFormat="false" ht="20.1" hidden="false" customHeight="true" outlineLevel="0" collapsed="false">
      <c r="A32" s="38" t="s">
        <v>698</v>
      </c>
      <c r="B32" s="37" t="s">
        <v>699</v>
      </c>
      <c r="C32" s="39" t="s">
        <v>130</v>
      </c>
      <c r="D32" s="35"/>
      <c r="E32" s="36"/>
      <c r="F32" s="35"/>
      <c r="G32" s="35" t="n">
        <v>65</v>
      </c>
      <c r="H32" s="41"/>
    </row>
    <row r="33" customFormat="false" ht="20.1" hidden="false" customHeight="true" outlineLevel="0" collapsed="false">
      <c r="A33" s="38" t="s">
        <v>700</v>
      </c>
      <c r="B33" s="37" t="s">
        <v>701</v>
      </c>
      <c r="C33" s="39" t="s">
        <v>130</v>
      </c>
      <c r="D33" s="35"/>
      <c r="E33" s="36"/>
      <c r="F33" s="35"/>
      <c r="G33" s="35" t="n">
        <v>350</v>
      </c>
      <c r="H33" s="41"/>
    </row>
    <row r="34" customFormat="false" ht="20.1" hidden="false" customHeight="true" outlineLevel="0" collapsed="false">
      <c r="A34" s="38" t="s">
        <v>702</v>
      </c>
      <c r="B34" s="37" t="s">
        <v>693</v>
      </c>
      <c r="C34" s="39" t="s">
        <v>130</v>
      </c>
      <c r="D34" s="35"/>
      <c r="E34" s="36"/>
      <c r="F34" s="35"/>
      <c r="G34" s="35" t="n">
        <v>65</v>
      </c>
      <c r="H34" s="41"/>
    </row>
    <row r="35" customFormat="false" ht="20.1" hidden="false" customHeight="true" outlineLevel="0" collapsed="false">
      <c r="A35" s="38" t="s">
        <v>703</v>
      </c>
      <c r="B35" s="37" t="s">
        <v>657</v>
      </c>
      <c r="C35" s="39" t="s">
        <v>133</v>
      </c>
      <c r="D35" s="35"/>
      <c r="E35" s="36"/>
      <c r="F35" s="35" t="n">
        <v>1000</v>
      </c>
      <c r="G35" s="35"/>
      <c r="H35" s="41"/>
    </row>
    <row r="36" customFormat="false" ht="20.1" hidden="false" customHeight="true" outlineLevel="0" collapsed="false">
      <c r="A36" s="38" t="s">
        <v>704</v>
      </c>
      <c r="B36" s="37" t="s">
        <v>705</v>
      </c>
      <c r="C36" s="39" t="s">
        <v>130</v>
      </c>
      <c r="D36" s="35"/>
      <c r="E36" s="36"/>
      <c r="F36" s="35"/>
      <c r="G36" s="35" t="n">
        <v>350</v>
      </c>
      <c r="H36" s="41"/>
    </row>
    <row r="37" customFormat="false" ht="20.1" hidden="false" customHeight="true" outlineLevel="0" collapsed="false">
      <c r="A37" s="38" t="s">
        <v>706</v>
      </c>
      <c r="B37" s="37" t="s">
        <v>707</v>
      </c>
      <c r="C37" s="39" t="s">
        <v>130</v>
      </c>
      <c r="D37" s="35"/>
      <c r="E37" s="36"/>
      <c r="F37" s="35"/>
      <c r="G37" s="35" t="n">
        <v>350</v>
      </c>
      <c r="H37" s="41"/>
    </row>
    <row r="38" customFormat="false" ht="20.1" hidden="false" customHeight="true" outlineLevel="0" collapsed="false">
      <c r="A38" s="38" t="s">
        <v>708</v>
      </c>
      <c r="B38" s="37" t="s">
        <v>709</v>
      </c>
      <c r="C38" s="39" t="s">
        <v>133</v>
      </c>
      <c r="D38" s="35"/>
      <c r="E38" s="36"/>
      <c r="F38" s="35" t="n">
        <v>1250</v>
      </c>
      <c r="G38" s="35"/>
      <c r="H38" s="41"/>
    </row>
    <row r="39" customFormat="false" ht="20.1" hidden="false" customHeight="true" outlineLevel="0" collapsed="false">
      <c r="A39" s="38" t="s">
        <v>710</v>
      </c>
      <c r="B39" s="37" t="s">
        <v>711</v>
      </c>
      <c r="C39" s="39" t="s">
        <v>130</v>
      </c>
      <c r="D39" s="35"/>
      <c r="E39" s="36"/>
      <c r="F39" s="35"/>
      <c r="G39" s="35" t="n">
        <v>350</v>
      </c>
      <c r="H39" s="41"/>
    </row>
    <row r="40" customFormat="false" ht="20.1" hidden="false" customHeight="true" outlineLevel="0" collapsed="false">
      <c r="A40" s="38" t="s">
        <v>712</v>
      </c>
      <c r="B40" s="37" t="s">
        <v>659</v>
      </c>
      <c r="C40" s="39" t="s">
        <v>133</v>
      </c>
      <c r="D40" s="35"/>
      <c r="E40" s="36"/>
      <c r="F40" s="35" t="n">
        <v>1250</v>
      </c>
      <c r="G40" s="35"/>
      <c r="H40" s="41"/>
    </row>
    <row r="41" customFormat="false" ht="20.1" hidden="false" customHeight="true" outlineLevel="0" collapsed="false">
      <c r="A41" s="38" t="s">
        <v>713</v>
      </c>
      <c r="B41" s="37" t="s">
        <v>655</v>
      </c>
      <c r="C41" s="39" t="s">
        <v>133</v>
      </c>
      <c r="D41" s="35"/>
      <c r="E41" s="36"/>
      <c r="F41" s="35" t="n">
        <v>1750</v>
      </c>
      <c r="G41" s="35"/>
      <c r="H41" s="41"/>
    </row>
    <row r="42" customFormat="false" ht="20.1" hidden="false" customHeight="true" outlineLevel="0" collapsed="false">
      <c r="A42" s="38" t="s">
        <v>714</v>
      </c>
      <c r="B42" s="37" t="s">
        <v>715</v>
      </c>
      <c r="C42" s="39" t="s">
        <v>130</v>
      </c>
      <c r="D42" s="35"/>
      <c r="E42" s="36"/>
      <c r="F42" s="35"/>
      <c r="G42" s="35" t="n">
        <v>65</v>
      </c>
      <c r="H42" s="41"/>
    </row>
    <row r="43" customFormat="false" ht="20.1" hidden="false" customHeight="true" outlineLevel="0" collapsed="false">
      <c r="A43" s="38" t="s">
        <v>716</v>
      </c>
      <c r="B43" s="37" t="s">
        <v>681</v>
      </c>
      <c r="C43" s="39" t="s">
        <v>133</v>
      </c>
      <c r="D43" s="35"/>
      <c r="F43" s="36" t="n">
        <v>1750</v>
      </c>
      <c r="G43" s="35"/>
      <c r="H43" s="41"/>
    </row>
    <row r="44" customFormat="false" ht="20.1" hidden="false" customHeight="true" outlineLevel="0" collapsed="false">
      <c r="A44" s="38"/>
      <c r="B44" s="37"/>
      <c r="C44" s="39"/>
      <c r="D44" s="35"/>
      <c r="E44" s="36"/>
      <c r="F44" s="35"/>
      <c r="G44" s="35"/>
      <c r="H44" s="41"/>
    </row>
    <row r="45" customFormat="false" ht="20.1" hidden="false" customHeight="true" outlineLevel="0" collapsed="false">
      <c r="A45" s="38"/>
      <c r="B45" s="37"/>
      <c r="C45" s="39"/>
      <c r="D45" s="35"/>
      <c r="E45" s="36"/>
      <c r="F45" s="35"/>
      <c r="G45" s="35"/>
      <c r="H45" s="41"/>
    </row>
    <row r="46" customFormat="false" ht="20.1" hidden="false" customHeight="true" outlineLevel="0" collapsed="false">
      <c r="A46" s="44" t="s">
        <v>172</v>
      </c>
      <c r="B46" s="44"/>
      <c r="C46" s="44"/>
      <c r="D46" s="45" t="n">
        <f aca="false">SUM(D5:D45)</f>
        <v>0</v>
      </c>
      <c r="E46" s="46" t="n">
        <f aca="false">SUM(E5:E45)</f>
        <v>0</v>
      </c>
      <c r="F46" s="46" t="n">
        <f aca="false">SUM(F5:F45)</f>
        <v>27890</v>
      </c>
      <c r="G46" s="47" t="n">
        <f aca="false">SUM(G5:G45)</f>
        <v>3695</v>
      </c>
      <c r="H46" s="55"/>
    </row>
    <row r="47" customFormat="false" ht="20.1" hidden="false" customHeight="true" outlineLevel="0" collapsed="false">
      <c r="A47" s="44" t="s">
        <v>173</v>
      </c>
      <c r="B47" s="44"/>
      <c r="C47" s="44"/>
      <c r="D47" s="49" t="n">
        <f aca="false">SUM(D46,E46,F46,G46)</f>
        <v>31585</v>
      </c>
      <c r="E47" s="49"/>
      <c r="F47" s="49"/>
      <c r="G47" s="49"/>
      <c r="H47" s="50" t="s">
        <v>174</v>
      </c>
    </row>
    <row r="48" customFormat="false" ht="21.75" hidden="false" customHeight="true" outlineLevel="0" collapsed="false">
      <c r="A48" s="44" t="s">
        <v>175</v>
      </c>
      <c r="B48" s="44"/>
      <c r="C48" s="44"/>
      <c r="D48" s="51" t="n">
        <f aca="false">D3-D47</f>
        <v>-785</v>
      </c>
      <c r="E48" s="51"/>
      <c r="F48" s="51"/>
      <c r="G48" s="51"/>
      <c r="H48" s="52"/>
    </row>
    <row r="49" customFormat="false" ht="20.1" hidden="false" customHeight="true" outlineLevel="0" collapsed="false">
      <c r="A49" s="53"/>
      <c r="B49" s="54"/>
      <c r="C49" s="53"/>
      <c r="D49" s="53"/>
      <c r="E49" s="53"/>
    </row>
    <row r="50" customFormat="false" ht="20.1" hidden="false" customHeight="true" outlineLevel="0" collapsed="false">
      <c r="A50" s="53"/>
      <c r="B50" s="54"/>
      <c r="C50" s="53"/>
      <c r="D50" s="53"/>
      <c r="E50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46:C46"/>
    <mergeCell ref="A47:C47"/>
    <mergeCell ref="D47:G47"/>
    <mergeCell ref="A48:C48"/>
    <mergeCell ref="D48:G48"/>
  </mergeCells>
  <hyperlinks>
    <hyperlink ref="H1" location="Indice!A1" display="ÍNDICE"/>
  </hyperlinks>
  <printOptions headings="false" gridLines="false" gridLinesSet="true" horizontalCentered="false" verticalCentered="false"/>
  <pageMargins left="0.609722222222222" right="0.7875" top="0.511805555555556" bottom="0.511805555555556" header="0.511805555555556" footer="0.511805555555556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>&amp;L&amp;10UNIVERSIDADE FEDERAL DE SERGIPE_x005F_x000D_PRÓ-REITORIA DE PÓS-GRADUAÇÃO E PESQUISA</oddHeader>
    <oddFooter>&amp;L&amp;10&amp;D&amp;R&amp;10&amp;P</oddFooter>
    <firstHeader/>
    <firstFooter/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5546875" defaultRowHeight="13.8" zeroHeight="false" outlineLevelRow="0" outlineLevelCol="0"/>
  <cols>
    <col collapsed="false" customWidth="true" hidden="false" outlineLevel="0" max="64" min="1" style="1" width="7.87"/>
    <col collapsed="false" customWidth="false" hidden="false" outlineLevel="0" max="1024" min="65" style="1" width="8.86"/>
  </cols>
  <sheetData/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5546875" defaultRowHeight="13.8" zeroHeight="false" outlineLevelRow="0" outlineLevelCol="0"/>
  <cols>
    <col collapsed="false" customWidth="true" hidden="false" outlineLevel="0" max="64" min="1" style="1" width="7.87"/>
    <col collapsed="false" customWidth="false" hidden="false" outlineLevel="0" max="1024" min="65" style="1" width="8.86"/>
  </cols>
  <sheetData/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40.49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40</v>
      </c>
      <c r="B1" s="20" t="s">
        <v>39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17522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 t="s">
        <v>717</v>
      </c>
      <c r="B5" s="33" t="s">
        <v>718</v>
      </c>
      <c r="C5" s="34" t="s">
        <v>635</v>
      </c>
      <c r="D5" s="35"/>
      <c r="E5" s="36"/>
      <c r="F5" s="35"/>
      <c r="G5" s="35"/>
      <c r="H5" s="37" t="s">
        <v>719</v>
      </c>
    </row>
    <row r="6" customFormat="false" ht="20.1" hidden="false" customHeight="true" outlineLevel="0" collapsed="false">
      <c r="A6" s="38" t="s">
        <v>720</v>
      </c>
      <c r="B6" s="37" t="s">
        <v>721</v>
      </c>
      <c r="C6" s="39" t="s">
        <v>133</v>
      </c>
      <c r="D6" s="35"/>
      <c r="E6" s="36" t="n">
        <v>817.24</v>
      </c>
      <c r="F6" s="35"/>
      <c r="G6" s="35"/>
      <c r="H6" s="37" t="s">
        <v>722</v>
      </c>
    </row>
    <row r="7" customFormat="false" ht="21" hidden="false" customHeight="true" outlineLevel="0" collapsed="false">
      <c r="A7" s="38" t="s">
        <v>723</v>
      </c>
      <c r="B7" s="37" t="s">
        <v>724</v>
      </c>
      <c r="C7" s="39" t="s">
        <v>130</v>
      </c>
      <c r="D7" s="35"/>
      <c r="E7" s="36"/>
      <c r="F7" s="35"/>
      <c r="G7" s="35" t="n">
        <v>2000</v>
      </c>
      <c r="H7" s="37"/>
    </row>
    <row r="8" customFormat="false" ht="20.1" hidden="false" customHeight="true" outlineLevel="0" collapsed="false">
      <c r="A8" s="38" t="s">
        <v>725</v>
      </c>
      <c r="B8" s="37" t="s">
        <v>721</v>
      </c>
      <c r="C8" s="39" t="s">
        <v>133</v>
      </c>
      <c r="D8" s="35"/>
      <c r="E8" s="36"/>
      <c r="F8" s="35" t="n">
        <v>4000</v>
      </c>
      <c r="G8" s="35"/>
      <c r="H8" s="37"/>
    </row>
    <row r="9" customFormat="false" ht="20.1" hidden="false" customHeight="true" outlineLevel="0" collapsed="false">
      <c r="A9" s="38" t="s">
        <v>726</v>
      </c>
      <c r="B9" s="37" t="s">
        <v>727</v>
      </c>
      <c r="C9" s="39" t="s">
        <v>133</v>
      </c>
      <c r="D9" s="35"/>
      <c r="E9" s="36"/>
      <c r="F9" s="35" t="n">
        <v>4000</v>
      </c>
      <c r="G9" s="35"/>
      <c r="H9" s="37"/>
    </row>
    <row r="10" customFormat="false" ht="20.1" hidden="false" customHeight="true" outlineLevel="0" collapsed="false">
      <c r="A10" s="38" t="s">
        <v>728</v>
      </c>
      <c r="B10" s="37" t="s">
        <v>721</v>
      </c>
      <c r="C10" s="39" t="s">
        <v>133</v>
      </c>
      <c r="D10" s="35"/>
      <c r="E10" s="36" t="n">
        <v>613.86</v>
      </c>
      <c r="F10" s="35"/>
      <c r="G10" s="35"/>
      <c r="H10" s="37" t="s">
        <v>729</v>
      </c>
    </row>
    <row r="11" customFormat="false" ht="20.1" hidden="false" customHeight="true" outlineLevel="0" collapsed="false">
      <c r="A11" s="38" t="s">
        <v>730</v>
      </c>
      <c r="B11" s="37" t="s">
        <v>731</v>
      </c>
      <c r="C11" s="39" t="s">
        <v>635</v>
      </c>
      <c r="D11" s="35"/>
      <c r="E11" s="36"/>
      <c r="F11" s="35"/>
      <c r="G11" s="35"/>
      <c r="H11" s="37" t="s">
        <v>732</v>
      </c>
    </row>
    <row r="12" customFormat="false" ht="20.1" hidden="false" customHeight="true" outlineLevel="0" collapsed="false">
      <c r="A12" s="38" t="s">
        <v>733</v>
      </c>
      <c r="B12" s="37" t="s">
        <v>721</v>
      </c>
      <c r="C12" s="39" t="s">
        <v>133</v>
      </c>
      <c r="D12" s="35"/>
      <c r="E12" s="36"/>
      <c r="F12" s="35"/>
      <c r="G12" s="35"/>
      <c r="H12" s="37" t="s">
        <v>734</v>
      </c>
    </row>
    <row r="13" customFormat="false" ht="20.1" hidden="false" customHeight="true" outlineLevel="0" collapsed="false">
      <c r="A13" s="38" t="s">
        <v>735</v>
      </c>
      <c r="B13" s="37" t="s">
        <v>721</v>
      </c>
      <c r="C13" s="39" t="s">
        <v>133</v>
      </c>
      <c r="D13" s="35"/>
      <c r="E13" s="36"/>
      <c r="F13" s="35"/>
      <c r="G13" s="35"/>
      <c r="H13" s="37" t="s">
        <v>736</v>
      </c>
    </row>
    <row r="14" customFormat="false" ht="20.1" hidden="false" customHeight="true" outlineLevel="0" collapsed="false">
      <c r="A14" s="38"/>
      <c r="B14" s="37"/>
      <c r="C14" s="39"/>
      <c r="D14" s="35"/>
      <c r="E14" s="36"/>
      <c r="F14" s="35"/>
      <c r="G14" s="35"/>
      <c r="H14" s="37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37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1431.1</v>
      </c>
      <c r="F26" s="46" t="n">
        <f aca="false">SUM(F5:F25)</f>
        <v>8000</v>
      </c>
      <c r="G26" s="47" t="n">
        <f aca="false">SUM(G5:G25)</f>
        <v>2000</v>
      </c>
      <c r="H26" s="55"/>
    </row>
    <row r="27" customFormat="false" ht="20.1" hidden="false" customHeight="true" outlineLevel="0" collapsed="false">
      <c r="A27" s="44" t="s">
        <v>173</v>
      </c>
      <c r="B27" s="44"/>
      <c r="C27" s="44"/>
      <c r="D27" s="49" t="n">
        <f aca="false">SUM(D26,E26,F26,G26)</f>
        <v>11431.1</v>
      </c>
      <c r="E27" s="49"/>
      <c r="F27" s="49"/>
      <c r="G27" s="49"/>
      <c r="H27" s="50" t="s">
        <v>174</v>
      </c>
    </row>
    <row r="28" customFormat="false" ht="21.75" hidden="false" customHeight="true" outlineLevel="0" collapsed="false">
      <c r="A28" s="44" t="s">
        <v>175</v>
      </c>
      <c r="B28" s="44"/>
      <c r="C28" s="44"/>
      <c r="D28" s="51" t="n">
        <f aca="false">D3-D27</f>
        <v>6090.9</v>
      </c>
      <c r="E28" s="51"/>
      <c r="F28" s="51"/>
      <c r="G28" s="51"/>
      <c r="H28" s="52"/>
    </row>
    <row r="29" customFormat="false" ht="20.1" hidden="false" customHeight="true" outlineLevel="0" collapsed="false">
      <c r="A29" s="53"/>
      <c r="B29" s="54"/>
      <c r="C29" s="53"/>
      <c r="D29" s="53"/>
      <c r="E29" s="53"/>
    </row>
    <row r="30" customFormat="false" ht="20.1" hidden="false" customHeight="true" outlineLevel="0" collapsed="false">
      <c r="A30" s="53"/>
      <c r="B30" s="54"/>
      <c r="C30" s="53"/>
      <c r="D30" s="53"/>
      <c r="E30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511805555555556" right="0.511805555555556" top="0.7875" bottom="0.787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7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28</v>
      </c>
      <c r="B1" s="20" t="s">
        <v>737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139546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8" t="s">
        <v>738</v>
      </c>
      <c r="B5" s="37" t="s">
        <v>739</v>
      </c>
      <c r="C5" s="39" t="s">
        <v>133</v>
      </c>
      <c r="D5" s="35"/>
      <c r="E5" s="36"/>
      <c r="F5" s="35" t="n">
        <v>4000</v>
      </c>
      <c r="G5" s="35"/>
      <c r="H5" s="37"/>
    </row>
    <row r="6" customFormat="false" ht="21" hidden="false" customHeight="true" outlineLevel="0" collapsed="false">
      <c r="A6" s="38" t="s">
        <v>740</v>
      </c>
      <c r="B6" s="37" t="s">
        <v>741</v>
      </c>
      <c r="C6" s="39" t="s">
        <v>133</v>
      </c>
      <c r="D6" s="35"/>
      <c r="E6" s="36"/>
      <c r="F6" s="35" t="n">
        <v>3000</v>
      </c>
      <c r="G6" s="35"/>
      <c r="H6" s="37"/>
    </row>
    <row r="7" customFormat="false" ht="20.1" hidden="false" customHeight="true" outlineLevel="0" collapsed="false">
      <c r="A7" s="38" t="s">
        <v>742</v>
      </c>
      <c r="B7" s="37" t="s">
        <v>493</v>
      </c>
      <c r="C7" s="39" t="s">
        <v>133</v>
      </c>
      <c r="D7" s="35"/>
      <c r="E7" s="36"/>
      <c r="F7" s="35" t="n">
        <v>3000</v>
      </c>
      <c r="G7" s="35"/>
      <c r="H7" s="37"/>
    </row>
    <row r="8" customFormat="false" ht="20.1" hidden="false" customHeight="true" outlineLevel="0" collapsed="false">
      <c r="A8" s="38" t="s">
        <v>743</v>
      </c>
      <c r="B8" s="37" t="s">
        <v>744</v>
      </c>
      <c r="C8" s="39" t="s">
        <v>133</v>
      </c>
      <c r="D8" s="35"/>
      <c r="E8" s="36"/>
      <c r="F8" s="35" t="n">
        <v>2000</v>
      </c>
      <c r="G8" s="35"/>
      <c r="H8" s="37"/>
    </row>
    <row r="9" customFormat="false" ht="20.1" hidden="false" customHeight="true" outlineLevel="0" collapsed="false">
      <c r="A9" s="38" t="s">
        <v>745</v>
      </c>
      <c r="B9" s="37" t="s">
        <v>529</v>
      </c>
      <c r="C9" s="39" t="s">
        <v>133</v>
      </c>
      <c r="D9" s="35"/>
      <c r="E9" s="36"/>
      <c r="F9" s="35" t="n">
        <v>3000</v>
      </c>
      <c r="G9" s="35"/>
      <c r="H9" s="37"/>
    </row>
    <row r="10" customFormat="false" ht="20.1" hidden="false" customHeight="true" outlineLevel="0" collapsed="false">
      <c r="A10" s="38" t="s">
        <v>746</v>
      </c>
      <c r="B10" s="37" t="s">
        <v>747</v>
      </c>
      <c r="C10" s="39" t="s">
        <v>133</v>
      </c>
      <c r="D10" s="35"/>
      <c r="E10" s="36"/>
      <c r="F10" s="35" t="n">
        <v>1000</v>
      </c>
      <c r="G10" s="35"/>
      <c r="H10" s="37"/>
    </row>
    <row r="11" customFormat="false" ht="20.1" hidden="false" customHeight="true" outlineLevel="0" collapsed="false">
      <c r="A11" s="38" t="s">
        <v>748</v>
      </c>
      <c r="B11" s="37" t="s">
        <v>747</v>
      </c>
      <c r="C11" s="39" t="s">
        <v>133</v>
      </c>
      <c r="D11" s="35"/>
      <c r="E11" s="36"/>
      <c r="F11" s="35" t="n">
        <v>1000</v>
      </c>
      <c r="G11" s="35"/>
      <c r="H11" s="37"/>
    </row>
    <row r="12" customFormat="false" ht="20.1" hidden="false" customHeight="true" outlineLevel="0" collapsed="false">
      <c r="A12" s="38" t="s">
        <v>749</v>
      </c>
      <c r="B12" s="37" t="s">
        <v>750</v>
      </c>
      <c r="C12" s="39" t="s">
        <v>133</v>
      </c>
      <c r="D12" s="35"/>
      <c r="E12" s="36"/>
      <c r="F12" s="35" t="n">
        <v>1000</v>
      </c>
      <c r="G12" s="35"/>
      <c r="H12" s="37"/>
    </row>
    <row r="13" customFormat="false" ht="20.1" hidden="false" customHeight="true" outlineLevel="0" collapsed="false">
      <c r="A13" s="38" t="s">
        <v>751</v>
      </c>
      <c r="B13" s="37" t="s">
        <v>296</v>
      </c>
      <c r="C13" s="39" t="s">
        <v>133</v>
      </c>
      <c r="D13" s="35"/>
      <c r="E13" s="36"/>
      <c r="F13" s="35" t="n">
        <v>2000</v>
      </c>
      <c r="G13" s="35"/>
      <c r="H13" s="37"/>
    </row>
    <row r="14" customFormat="false" ht="20.1" hidden="false" customHeight="true" outlineLevel="0" collapsed="false">
      <c r="A14" s="38" t="s">
        <v>752</v>
      </c>
      <c r="B14" s="37" t="s">
        <v>308</v>
      </c>
      <c r="C14" s="39" t="s">
        <v>133</v>
      </c>
      <c r="D14" s="35"/>
      <c r="E14" s="36"/>
      <c r="F14" s="35" t="n">
        <v>4000</v>
      </c>
      <c r="G14" s="35"/>
      <c r="H14" s="37"/>
    </row>
    <row r="15" customFormat="false" ht="20.1" hidden="false" customHeight="true" outlineLevel="0" collapsed="false">
      <c r="A15" s="38" t="s">
        <v>753</v>
      </c>
      <c r="B15" s="37" t="s">
        <v>531</v>
      </c>
      <c r="C15" s="39" t="s">
        <v>133</v>
      </c>
      <c r="D15" s="35"/>
      <c r="E15" s="36"/>
      <c r="F15" s="35" t="n">
        <v>3000</v>
      </c>
      <c r="G15" s="35"/>
      <c r="H15" s="37"/>
    </row>
    <row r="16" customFormat="false" ht="20.1" hidden="false" customHeight="true" outlineLevel="0" collapsed="false">
      <c r="A16" s="38" t="s">
        <v>754</v>
      </c>
      <c r="B16" s="37" t="s">
        <v>472</v>
      </c>
      <c r="C16" s="39" t="s">
        <v>133</v>
      </c>
      <c r="D16" s="35"/>
      <c r="E16" s="36"/>
      <c r="F16" s="35" t="n">
        <v>4000</v>
      </c>
      <c r="G16" s="35"/>
      <c r="H16" s="37"/>
    </row>
    <row r="17" customFormat="false" ht="20.1" hidden="false" customHeight="true" outlineLevel="0" collapsed="false">
      <c r="A17" s="38" t="s">
        <v>755</v>
      </c>
      <c r="B17" s="37" t="s">
        <v>516</v>
      </c>
      <c r="C17" s="39" t="s">
        <v>133</v>
      </c>
      <c r="D17" s="35"/>
      <c r="E17" s="36"/>
      <c r="F17" s="35" t="n">
        <v>2000</v>
      </c>
      <c r="G17" s="35"/>
      <c r="H17" s="37"/>
    </row>
    <row r="18" customFormat="false" ht="20.1" hidden="false" customHeight="true" outlineLevel="0" collapsed="false">
      <c r="A18" s="38" t="s">
        <v>756</v>
      </c>
      <c r="B18" s="37" t="s">
        <v>516</v>
      </c>
      <c r="C18" s="39" t="s">
        <v>133</v>
      </c>
      <c r="D18" s="35"/>
      <c r="E18" s="36"/>
      <c r="F18" s="35" t="n">
        <v>2000</v>
      </c>
      <c r="G18" s="35"/>
      <c r="H18" s="37"/>
    </row>
    <row r="19" customFormat="false" ht="20.1" hidden="false" customHeight="true" outlineLevel="0" collapsed="false">
      <c r="A19" s="38" t="s">
        <v>757</v>
      </c>
      <c r="B19" s="37" t="s">
        <v>516</v>
      </c>
      <c r="C19" s="39" t="s">
        <v>133</v>
      </c>
      <c r="D19" s="35"/>
      <c r="E19" s="36"/>
      <c r="F19" s="35" t="n">
        <v>2000</v>
      </c>
      <c r="G19" s="35"/>
      <c r="H19" s="41"/>
    </row>
    <row r="20" customFormat="false" ht="20.1" hidden="false" customHeight="true" outlineLevel="0" collapsed="false">
      <c r="A20" s="38" t="s">
        <v>758</v>
      </c>
      <c r="B20" s="37" t="s">
        <v>759</v>
      </c>
      <c r="C20" s="39" t="s">
        <v>133</v>
      </c>
      <c r="D20" s="35"/>
      <c r="E20" s="36"/>
      <c r="F20" s="35" t="s">
        <v>760</v>
      </c>
      <c r="G20" s="35"/>
      <c r="H20" s="41"/>
    </row>
    <row r="21" customFormat="false" ht="20.1" hidden="false" customHeight="true" outlineLevel="0" collapsed="false">
      <c r="A21" s="38" t="s">
        <v>761</v>
      </c>
      <c r="B21" s="37" t="s">
        <v>759</v>
      </c>
      <c r="C21" s="39" t="s">
        <v>133</v>
      </c>
      <c r="D21" s="35"/>
      <c r="E21" s="36"/>
      <c r="F21" s="35" t="n">
        <v>500</v>
      </c>
      <c r="G21" s="35"/>
      <c r="H21" s="41"/>
    </row>
    <row r="22" customFormat="false" ht="20.1" hidden="false" customHeight="true" outlineLevel="0" collapsed="false">
      <c r="A22" s="38" t="s">
        <v>762</v>
      </c>
      <c r="B22" s="37" t="s">
        <v>759</v>
      </c>
      <c r="C22" s="39" t="s">
        <v>133</v>
      </c>
      <c r="D22" s="35"/>
      <c r="E22" s="36"/>
      <c r="F22" s="35" t="s">
        <v>763</v>
      </c>
      <c r="G22" s="35"/>
      <c r="H22" s="41"/>
    </row>
    <row r="23" customFormat="false" ht="20.1" hidden="false" customHeight="true" outlineLevel="0" collapsed="false">
      <c r="A23" s="38" t="s">
        <v>764</v>
      </c>
      <c r="B23" s="37" t="s">
        <v>765</v>
      </c>
      <c r="C23" s="39" t="s">
        <v>133</v>
      </c>
      <c r="D23" s="35"/>
      <c r="E23" s="36"/>
      <c r="F23" s="35" t="n">
        <v>4000</v>
      </c>
      <c r="G23" s="35"/>
      <c r="H23" s="41"/>
    </row>
    <row r="24" customFormat="false" ht="20.1" hidden="false" customHeight="true" outlineLevel="0" collapsed="false">
      <c r="A24" s="38" t="s">
        <v>766</v>
      </c>
      <c r="B24" s="37" t="s">
        <v>310</v>
      </c>
      <c r="C24" s="39" t="s">
        <v>133</v>
      </c>
      <c r="D24" s="35"/>
      <c r="E24" s="36"/>
      <c r="F24" s="35" t="n">
        <v>4000</v>
      </c>
      <c r="G24" s="35"/>
      <c r="H24" s="41"/>
    </row>
    <row r="25" customFormat="false" ht="20.1" hidden="false" customHeight="true" outlineLevel="0" collapsed="false">
      <c r="A25" s="38" t="s">
        <v>767</v>
      </c>
      <c r="B25" s="37" t="s">
        <v>768</v>
      </c>
      <c r="C25" s="39" t="s">
        <v>130</v>
      </c>
      <c r="D25" s="35"/>
      <c r="E25" s="36"/>
      <c r="F25" s="35"/>
      <c r="G25" s="35" t="n">
        <v>2000</v>
      </c>
      <c r="H25" s="41"/>
    </row>
    <row r="26" customFormat="false" ht="20.1" hidden="false" customHeight="true" outlineLevel="0" collapsed="false">
      <c r="A26" s="38" t="s">
        <v>769</v>
      </c>
      <c r="B26" s="37" t="s">
        <v>770</v>
      </c>
      <c r="C26" s="39" t="s">
        <v>130</v>
      </c>
      <c r="D26" s="35"/>
      <c r="E26" s="36"/>
      <c r="F26" s="35"/>
      <c r="G26" s="35" t="n">
        <v>2000</v>
      </c>
      <c r="H26" s="41"/>
    </row>
    <row r="27" customFormat="false" ht="20.1" hidden="false" customHeight="true" outlineLevel="0" collapsed="false">
      <c r="A27" s="38" t="s">
        <v>771</v>
      </c>
      <c r="B27" s="37" t="s">
        <v>772</v>
      </c>
      <c r="C27" s="39" t="s">
        <v>133</v>
      </c>
      <c r="D27" s="35"/>
      <c r="E27" s="36"/>
      <c r="F27" s="35"/>
      <c r="G27" s="35"/>
      <c r="H27" s="41"/>
    </row>
    <row r="28" customFormat="false" ht="20.1" hidden="false" customHeight="true" outlineLevel="0" collapsed="false">
      <c r="A28" s="38" t="s">
        <v>773</v>
      </c>
      <c r="B28" s="37" t="s">
        <v>774</v>
      </c>
      <c r="C28" s="39" t="s">
        <v>130</v>
      </c>
      <c r="D28" s="35"/>
      <c r="E28" s="36"/>
      <c r="F28" s="35"/>
      <c r="G28" s="35" t="n">
        <v>1500</v>
      </c>
      <c r="H28" s="41"/>
    </row>
    <row r="29" customFormat="false" ht="20.1" hidden="false" customHeight="true" outlineLevel="0" collapsed="false">
      <c r="A29" s="38" t="s">
        <v>775</v>
      </c>
      <c r="B29" s="37" t="s">
        <v>774</v>
      </c>
      <c r="C29" s="39" t="s">
        <v>130</v>
      </c>
      <c r="D29" s="35"/>
      <c r="E29" s="36"/>
      <c r="F29" s="35"/>
      <c r="G29" s="35" t="n">
        <v>1500</v>
      </c>
      <c r="H29" s="41"/>
    </row>
    <row r="30" customFormat="false" ht="20.1" hidden="false" customHeight="true" outlineLevel="0" collapsed="false">
      <c r="A30" s="38" t="s">
        <v>776</v>
      </c>
      <c r="B30" s="37" t="s">
        <v>777</v>
      </c>
      <c r="C30" s="39" t="s">
        <v>130</v>
      </c>
      <c r="D30" s="35"/>
      <c r="E30" s="36"/>
      <c r="F30" s="35"/>
      <c r="G30" s="35" t="n">
        <v>2000</v>
      </c>
      <c r="H30" s="41"/>
    </row>
    <row r="31" customFormat="false" ht="20.1" hidden="false" customHeight="true" outlineLevel="0" collapsed="false">
      <c r="A31" s="38" t="s">
        <v>778</v>
      </c>
      <c r="B31" s="37" t="s">
        <v>777</v>
      </c>
      <c r="C31" s="39" t="s">
        <v>130</v>
      </c>
      <c r="D31" s="35"/>
      <c r="E31" s="36"/>
      <c r="F31" s="35"/>
      <c r="G31" s="35" t="n">
        <v>1000</v>
      </c>
      <c r="H31" s="41"/>
    </row>
    <row r="32" customFormat="false" ht="20.1" hidden="false" customHeight="true" outlineLevel="0" collapsed="false">
      <c r="A32" s="38" t="s">
        <v>779</v>
      </c>
      <c r="B32" s="37" t="s">
        <v>523</v>
      </c>
      <c r="C32" s="39" t="s">
        <v>133</v>
      </c>
      <c r="D32" s="35"/>
      <c r="E32" s="36"/>
      <c r="F32" s="35" t="n">
        <v>3000</v>
      </c>
      <c r="G32" s="35"/>
      <c r="H32" s="41"/>
    </row>
    <row r="33" customFormat="false" ht="20.1" hidden="false" customHeight="true" outlineLevel="0" collapsed="false">
      <c r="A33" s="38" t="s">
        <v>780</v>
      </c>
      <c r="B33" s="37" t="s">
        <v>781</v>
      </c>
      <c r="C33" s="39" t="s">
        <v>133</v>
      </c>
      <c r="D33" s="35"/>
      <c r="E33" s="36"/>
      <c r="F33" s="35" t="n">
        <v>2000</v>
      </c>
      <c r="G33" s="35"/>
      <c r="H33" s="41"/>
    </row>
    <row r="34" customFormat="false" ht="20.1" hidden="false" customHeight="true" outlineLevel="0" collapsed="false">
      <c r="A34" s="38" t="s">
        <v>775</v>
      </c>
      <c r="B34" s="37" t="s">
        <v>774</v>
      </c>
      <c r="C34" s="39" t="s">
        <v>130</v>
      </c>
      <c r="D34" s="35"/>
      <c r="E34" s="36"/>
      <c r="F34" s="35"/>
      <c r="G34" s="35" t="n">
        <v>1500</v>
      </c>
      <c r="H34" s="41"/>
    </row>
    <row r="35" customFormat="false" ht="20.1" hidden="false" customHeight="true" outlineLevel="0" collapsed="false">
      <c r="A35" s="38" t="s">
        <v>782</v>
      </c>
      <c r="B35" s="37" t="s">
        <v>783</v>
      </c>
      <c r="C35" s="39" t="s">
        <v>133</v>
      </c>
      <c r="D35" s="35"/>
      <c r="E35" s="36"/>
      <c r="F35" s="35" t="n">
        <v>4000</v>
      </c>
      <c r="G35" s="35"/>
      <c r="H35" s="41"/>
    </row>
    <row r="36" customFormat="false" ht="20.1" hidden="false" customHeight="true" outlineLevel="0" collapsed="false">
      <c r="A36" s="38" t="s">
        <v>784</v>
      </c>
      <c r="B36" s="37" t="s">
        <v>451</v>
      </c>
      <c r="C36" s="39" t="s">
        <v>133</v>
      </c>
      <c r="D36" s="35"/>
      <c r="E36" s="36"/>
      <c r="F36" s="35" t="n">
        <v>3000</v>
      </c>
      <c r="G36" s="35"/>
      <c r="H36" s="41"/>
    </row>
    <row r="37" customFormat="false" ht="20.1" hidden="false" customHeight="true" outlineLevel="0" collapsed="false">
      <c r="A37" s="38" t="s">
        <v>785</v>
      </c>
      <c r="B37" s="37" t="s">
        <v>747</v>
      </c>
      <c r="C37" s="39" t="s">
        <v>133</v>
      </c>
      <c r="D37" s="35"/>
      <c r="E37" s="36"/>
      <c r="F37" s="35" t="n">
        <v>2000</v>
      </c>
      <c r="G37" s="35"/>
      <c r="H37" s="41"/>
    </row>
    <row r="38" customFormat="false" ht="20.1" hidden="false" customHeight="true" outlineLevel="0" collapsed="false">
      <c r="A38" s="38" t="s">
        <v>786</v>
      </c>
      <c r="B38" s="37" t="s">
        <v>787</v>
      </c>
      <c r="C38" s="39" t="s">
        <v>130</v>
      </c>
      <c r="D38" s="35"/>
      <c r="E38" s="36"/>
      <c r="F38" s="35"/>
      <c r="G38" s="35" t="n">
        <v>2000</v>
      </c>
      <c r="H38" s="41"/>
    </row>
    <row r="39" customFormat="false" ht="20.1" hidden="false" customHeight="true" outlineLevel="0" collapsed="false">
      <c r="A39" s="38" t="s">
        <v>788</v>
      </c>
      <c r="B39" s="37" t="s">
        <v>747</v>
      </c>
      <c r="C39" s="39" t="s">
        <v>133</v>
      </c>
      <c r="D39" s="35"/>
      <c r="E39" s="36"/>
      <c r="F39" s="35" t="n">
        <v>2000</v>
      </c>
      <c r="G39" s="35"/>
      <c r="H39" s="41"/>
    </row>
    <row r="40" customFormat="false" ht="20.1" hidden="false" customHeight="true" outlineLevel="0" collapsed="false">
      <c r="A40" s="38" t="s">
        <v>789</v>
      </c>
      <c r="B40" s="37" t="s">
        <v>790</v>
      </c>
      <c r="C40" s="39" t="s">
        <v>133</v>
      </c>
      <c r="D40" s="35"/>
      <c r="E40" s="36"/>
      <c r="F40" s="35" t="n">
        <v>1000</v>
      </c>
      <c r="G40" s="35"/>
      <c r="H40" s="41"/>
    </row>
    <row r="41" customFormat="false" ht="20.1" hidden="false" customHeight="true" outlineLevel="0" collapsed="false">
      <c r="A41" s="38" t="s">
        <v>791</v>
      </c>
      <c r="B41" s="37" t="s">
        <v>538</v>
      </c>
      <c r="C41" s="39" t="s">
        <v>133</v>
      </c>
      <c r="D41" s="35"/>
      <c r="E41" s="36"/>
      <c r="F41" s="35" t="n">
        <v>3000</v>
      </c>
      <c r="G41" s="35"/>
      <c r="H41" s="41"/>
    </row>
    <row r="42" customFormat="false" ht="20.1" hidden="false" customHeight="true" outlineLevel="0" collapsed="false">
      <c r="A42" s="38" t="s">
        <v>792</v>
      </c>
      <c r="B42" s="37" t="s">
        <v>793</v>
      </c>
      <c r="C42" s="39" t="s">
        <v>133</v>
      </c>
      <c r="D42" s="35"/>
      <c r="E42" s="36"/>
      <c r="F42" s="35" t="n">
        <v>900</v>
      </c>
      <c r="G42" s="35"/>
      <c r="H42" s="41"/>
    </row>
    <row r="43" customFormat="false" ht="20.1" hidden="false" customHeight="true" outlineLevel="0" collapsed="false">
      <c r="A43" s="38" t="s">
        <v>794</v>
      </c>
      <c r="B43" s="37" t="s">
        <v>759</v>
      </c>
      <c r="C43" s="39" t="s">
        <v>133</v>
      </c>
      <c r="D43" s="35"/>
      <c r="E43" s="36"/>
      <c r="F43" s="35" t="n">
        <v>1500</v>
      </c>
      <c r="G43" s="35"/>
      <c r="H43" s="41"/>
    </row>
    <row r="44" customFormat="false" ht="20.1" hidden="false" customHeight="true" outlineLevel="0" collapsed="false">
      <c r="A44" s="38" t="s">
        <v>795</v>
      </c>
      <c r="B44" s="37" t="s">
        <v>796</v>
      </c>
      <c r="C44" s="39" t="s">
        <v>133</v>
      </c>
      <c r="D44" s="35"/>
      <c r="E44" s="36"/>
      <c r="F44" s="35" t="n">
        <v>4000</v>
      </c>
      <c r="G44" s="35"/>
      <c r="H44" s="41"/>
    </row>
    <row r="45" customFormat="false" ht="20.1" hidden="false" customHeight="true" outlineLevel="0" collapsed="false">
      <c r="A45" s="38" t="s">
        <v>797</v>
      </c>
      <c r="B45" s="37" t="s">
        <v>798</v>
      </c>
      <c r="C45" s="39" t="s">
        <v>130</v>
      </c>
      <c r="D45" s="35"/>
      <c r="E45" s="36"/>
      <c r="F45" s="35"/>
      <c r="G45" s="35" t="n">
        <v>2000</v>
      </c>
      <c r="H45" s="41"/>
    </row>
    <row r="46" customFormat="false" ht="20.1" hidden="false" customHeight="true" outlineLevel="0" collapsed="false">
      <c r="A46" s="38" t="s">
        <v>799</v>
      </c>
      <c r="B46" s="37" t="s">
        <v>800</v>
      </c>
      <c r="C46" s="39" t="s">
        <v>133</v>
      </c>
      <c r="D46" s="35"/>
      <c r="E46" s="36"/>
      <c r="F46" s="35" t="n">
        <v>500</v>
      </c>
      <c r="G46" s="35"/>
      <c r="H46" s="41"/>
    </row>
    <row r="47" customFormat="false" ht="20.1" hidden="false" customHeight="true" outlineLevel="0" collapsed="false">
      <c r="A47" s="38" t="s">
        <v>801</v>
      </c>
      <c r="B47" s="37" t="s">
        <v>802</v>
      </c>
      <c r="C47" s="39" t="s">
        <v>133</v>
      </c>
      <c r="D47" s="35"/>
      <c r="E47" s="36"/>
      <c r="F47" s="35" t="n">
        <v>2000</v>
      </c>
      <c r="G47" s="35"/>
      <c r="H47" s="41"/>
    </row>
    <row r="48" customFormat="false" ht="20.1" hidden="false" customHeight="true" outlineLevel="0" collapsed="false">
      <c r="A48" s="38" t="s">
        <v>522</v>
      </c>
      <c r="B48" s="37" t="s">
        <v>523</v>
      </c>
      <c r="C48" s="39" t="s">
        <v>133</v>
      </c>
      <c r="D48" s="35"/>
      <c r="E48" s="36"/>
      <c r="F48" s="35" t="s">
        <v>803</v>
      </c>
      <c r="G48" s="35"/>
      <c r="H48" s="41"/>
    </row>
    <row r="49" customFormat="false" ht="20.1" hidden="false" customHeight="true" outlineLevel="0" collapsed="false">
      <c r="A49" s="38" t="s">
        <v>804</v>
      </c>
      <c r="B49" s="37" t="s">
        <v>747</v>
      </c>
      <c r="C49" s="39" t="s">
        <v>133</v>
      </c>
      <c r="D49" s="35"/>
      <c r="E49" s="36"/>
      <c r="F49" s="35" t="n">
        <v>2000</v>
      </c>
      <c r="G49" s="35"/>
      <c r="H49" s="41"/>
    </row>
    <row r="50" customFormat="false" ht="20.1" hidden="false" customHeight="true" outlineLevel="0" collapsed="false">
      <c r="A50" s="38" t="s">
        <v>805</v>
      </c>
      <c r="B50" s="37" t="s">
        <v>523</v>
      </c>
      <c r="C50" s="39" t="s">
        <v>133</v>
      </c>
      <c r="D50" s="35"/>
      <c r="E50" s="36"/>
      <c r="F50" s="35" t="n">
        <v>2000</v>
      </c>
      <c r="G50" s="35"/>
      <c r="H50" s="41"/>
    </row>
    <row r="51" customFormat="false" ht="20.1" hidden="false" customHeight="true" outlineLevel="0" collapsed="false">
      <c r="A51" s="38" t="s">
        <v>806</v>
      </c>
      <c r="B51" s="37" t="s">
        <v>516</v>
      </c>
      <c r="C51" s="39" t="s">
        <v>133</v>
      </c>
      <c r="D51" s="35"/>
      <c r="E51" s="36"/>
      <c r="F51" s="35" t="n">
        <v>2000</v>
      </c>
      <c r="G51" s="35"/>
      <c r="H51" s="41"/>
    </row>
    <row r="52" customFormat="false" ht="20.1" hidden="false" customHeight="true" outlineLevel="0" collapsed="false">
      <c r="A52" s="38" t="s">
        <v>807</v>
      </c>
      <c r="B52" s="37" t="s">
        <v>529</v>
      </c>
      <c r="C52" s="39" t="s">
        <v>133</v>
      </c>
      <c r="D52" s="35"/>
      <c r="E52" s="36"/>
      <c r="F52" s="35" t="n">
        <v>2000</v>
      </c>
      <c r="G52" s="35"/>
      <c r="H52" s="41"/>
    </row>
    <row r="53" customFormat="false" ht="20.1" hidden="false" customHeight="true" outlineLevel="0" collapsed="false">
      <c r="A53" s="38" t="s">
        <v>808</v>
      </c>
      <c r="B53" s="37" t="s">
        <v>296</v>
      </c>
      <c r="C53" s="39" t="s">
        <v>133</v>
      </c>
      <c r="D53" s="35"/>
      <c r="E53" s="36"/>
      <c r="F53" s="35" t="n">
        <v>2000</v>
      </c>
      <c r="G53" s="35"/>
      <c r="H53" s="41"/>
    </row>
    <row r="54" customFormat="false" ht="20.1" hidden="false" customHeight="true" outlineLevel="0" collapsed="false">
      <c r="A54" s="38" t="s">
        <v>809</v>
      </c>
      <c r="B54" s="37" t="s">
        <v>796</v>
      </c>
      <c r="C54" s="39" t="s">
        <v>133</v>
      </c>
      <c r="D54" s="35"/>
      <c r="E54" s="36"/>
      <c r="F54" s="35" t="s">
        <v>810</v>
      </c>
      <c r="G54" s="35"/>
      <c r="H54" s="41"/>
    </row>
    <row r="55" customFormat="false" ht="20.1" hidden="false" customHeight="true" outlineLevel="0" collapsed="false">
      <c r="A55" s="38" t="s">
        <v>808</v>
      </c>
      <c r="B55" s="37" t="s">
        <v>296</v>
      </c>
      <c r="C55" s="39" t="s">
        <v>133</v>
      </c>
      <c r="D55" s="35"/>
      <c r="E55" s="36"/>
      <c r="F55" s="35" t="n">
        <v>2000</v>
      </c>
      <c r="G55" s="35"/>
      <c r="H55" s="41"/>
    </row>
    <row r="56" customFormat="false" ht="20.1" hidden="false" customHeight="true" outlineLevel="0" collapsed="false">
      <c r="A56" s="38" t="s">
        <v>811</v>
      </c>
      <c r="B56" s="37" t="s">
        <v>739</v>
      </c>
      <c r="C56" s="39" t="s">
        <v>133</v>
      </c>
      <c r="D56" s="35"/>
      <c r="E56" s="36"/>
      <c r="F56" s="35" t="n">
        <v>2000</v>
      </c>
      <c r="G56" s="35"/>
      <c r="H56" s="41"/>
    </row>
    <row r="57" customFormat="false" ht="20.1" hidden="false" customHeight="true" outlineLevel="0" collapsed="false">
      <c r="A57" s="38" t="s">
        <v>812</v>
      </c>
      <c r="B57" s="37" t="s">
        <v>813</v>
      </c>
      <c r="C57" s="39" t="s">
        <v>133</v>
      </c>
      <c r="D57" s="35"/>
      <c r="E57" s="36"/>
      <c r="F57" s="35" t="n">
        <v>2000</v>
      </c>
      <c r="G57" s="35"/>
      <c r="H57" s="41"/>
    </row>
    <row r="58" customFormat="false" ht="20.1" hidden="false" customHeight="true" outlineLevel="0" collapsed="false">
      <c r="A58" s="38" t="s">
        <v>814</v>
      </c>
      <c r="B58" s="37" t="s">
        <v>750</v>
      </c>
      <c r="C58" s="39" t="s">
        <v>133</v>
      </c>
      <c r="D58" s="35"/>
      <c r="E58" s="36"/>
      <c r="F58" s="35" t="n">
        <v>2000</v>
      </c>
      <c r="G58" s="35"/>
      <c r="H58" s="41"/>
    </row>
    <row r="59" customFormat="false" ht="20.1" hidden="false" customHeight="true" outlineLevel="0" collapsed="false">
      <c r="A59" s="38" t="s">
        <v>815</v>
      </c>
      <c r="B59" s="37" t="s">
        <v>308</v>
      </c>
      <c r="C59" s="39" t="s">
        <v>133</v>
      </c>
      <c r="D59" s="35"/>
      <c r="E59" s="36"/>
      <c r="F59" s="35" t="n">
        <v>4000</v>
      </c>
      <c r="G59" s="35"/>
      <c r="H59" s="41"/>
    </row>
    <row r="60" customFormat="false" ht="20.1" hidden="false" customHeight="true" outlineLevel="0" collapsed="false">
      <c r="A60" s="38" t="s">
        <v>816</v>
      </c>
      <c r="B60" s="37" t="s">
        <v>308</v>
      </c>
      <c r="C60" s="39" t="s">
        <v>133</v>
      </c>
      <c r="D60" s="35"/>
      <c r="E60" s="36"/>
      <c r="F60" s="35" t="n">
        <v>4000</v>
      </c>
      <c r="G60" s="35"/>
      <c r="H60" s="41"/>
    </row>
    <row r="61" customFormat="false" ht="20.1" hidden="false" customHeight="true" outlineLevel="0" collapsed="false">
      <c r="A61" s="38" t="s">
        <v>817</v>
      </c>
      <c r="B61" s="37" t="s">
        <v>531</v>
      </c>
      <c r="C61" s="39" t="s">
        <v>133</v>
      </c>
      <c r="D61" s="35"/>
      <c r="E61" s="36"/>
      <c r="F61" s="35" t="n">
        <v>2000</v>
      </c>
      <c r="G61" s="35"/>
      <c r="H61" s="41"/>
    </row>
    <row r="62" customFormat="false" ht="20.1" hidden="false" customHeight="true" outlineLevel="0" collapsed="false">
      <c r="A62" s="38" t="s">
        <v>818</v>
      </c>
      <c r="B62" s="37" t="s">
        <v>781</v>
      </c>
      <c r="C62" s="39" t="s">
        <v>133</v>
      </c>
      <c r="D62" s="35"/>
      <c r="E62" s="36"/>
      <c r="F62" s="35" t="n">
        <v>4000</v>
      </c>
      <c r="G62" s="35"/>
      <c r="H62" s="41"/>
    </row>
    <row r="63" customFormat="false" ht="20.1" hidden="false" customHeight="true" outlineLevel="0" collapsed="false">
      <c r="A63" s="38" t="s">
        <v>819</v>
      </c>
      <c r="B63" s="37" t="s">
        <v>744</v>
      </c>
      <c r="C63" s="39" t="s">
        <v>133</v>
      </c>
      <c r="D63" s="35"/>
      <c r="E63" s="36"/>
      <c r="F63" s="35" t="n">
        <v>2000</v>
      </c>
      <c r="G63" s="35"/>
      <c r="H63" s="41"/>
    </row>
    <row r="64" customFormat="false" ht="20.1" hidden="false" customHeight="true" outlineLevel="0" collapsed="false">
      <c r="A64" s="38" t="s">
        <v>820</v>
      </c>
      <c r="B64" s="37" t="s">
        <v>821</v>
      </c>
      <c r="C64" s="39" t="s">
        <v>130</v>
      </c>
      <c r="D64" s="35"/>
      <c r="E64" s="36"/>
      <c r="F64" s="35"/>
      <c r="G64" s="35" t="n">
        <v>2000</v>
      </c>
      <c r="H64" s="41"/>
    </row>
    <row r="65" customFormat="false" ht="20.1" hidden="false" customHeight="true" outlineLevel="0" collapsed="false">
      <c r="A65" s="38" t="s">
        <v>822</v>
      </c>
      <c r="B65" s="37" t="s">
        <v>823</v>
      </c>
      <c r="C65" s="39" t="s">
        <v>130</v>
      </c>
      <c r="D65" s="35"/>
      <c r="E65" s="36"/>
      <c r="F65" s="35"/>
      <c r="G65" s="35" t="n">
        <v>2000</v>
      </c>
      <c r="H65" s="41"/>
    </row>
    <row r="66" customFormat="false" ht="20.1" hidden="false" customHeight="true" outlineLevel="0" collapsed="false">
      <c r="A66" s="38" t="s">
        <v>824</v>
      </c>
      <c r="B66" s="37" t="s">
        <v>825</v>
      </c>
      <c r="C66" s="39" t="s">
        <v>130</v>
      </c>
      <c r="D66" s="35"/>
      <c r="E66" s="36"/>
      <c r="F66" s="35"/>
      <c r="G66" s="35" t="n">
        <v>2000</v>
      </c>
      <c r="H66" s="41"/>
    </row>
    <row r="67" customFormat="false" ht="20.1" hidden="false" customHeight="true" outlineLevel="0" collapsed="false">
      <c r="A67" s="38" t="s">
        <v>826</v>
      </c>
      <c r="B67" s="37" t="s">
        <v>310</v>
      </c>
      <c r="C67" s="39" t="s">
        <v>133</v>
      </c>
      <c r="D67" s="35"/>
      <c r="E67" s="36"/>
      <c r="F67" s="35" t="n">
        <v>4000</v>
      </c>
      <c r="G67" s="35"/>
      <c r="H67" s="41"/>
    </row>
    <row r="68" customFormat="false" ht="20.1" hidden="false" customHeight="true" outlineLevel="0" collapsed="false">
      <c r="A68" s="38" t="s">
        <v>827</v>
      </c>
      <c r="B68" s="37" t="s">
        <v>308</v>
      </c>
      <c r="C68" s="39" t="s">
        <v>133</v>
      </c>
      <c r="D68" s="35"/>
      <c r="E68" s="36"/>
      <c r="F68" s="35" t="n">
        <v>4000</v>
      </c>
      <c r="G68" s="35"/>
      <c r="H68" s="41"/>
    </row>
    <row r="69" customFormat="false" ht="20.1" hidden="false" customHeight="true" outlineLevel="0" collapsed="false">
      <c r="A69" s="38" t="s">
        <v>828</v>
      </c>
      <c r="B69" s="37" t="s">
        <v>759</v>
      </c>
      <c r="C69" s="39" t="s">
        <v>133</v>
      </c>
      <c r="D69" s="35"/>
      <c r="E69" s="36"/>
      <c r="F69" s="35" t="n">
        <v>500</v>
      </c>
      <c r="G69" s="35"/>
      <c r="H69" s="41"/>
    </row>
    <row r="70" customFormat="false" ht="20.1" hidden="false" customHeight="true" outlineLevel="0" collapsed="false">
      <c r="A70" s="38" t="s">
        <v>829</v>
      </c>
      <c r="B70" s="37" t="s">
        <v>538</v>
      </c>
      <c r="C70" s="39" t="s">
        <v>133</v>
      </c>
      <c r="D70" s="35"/>
      <c r="E70" s="36"/>
      <c r="F70" s="35" t="n">
        <v>1150</v>
      </c>
      <c r="G70" s="35"/>
      <c r="H70" s="41"/>
    </row>
    <row r="71" customFormat="false" ht="20.1" hidden="false" customHeight="true" outlineLevel="0" collapsed="false">
      <c r="A71" s="38" t="s">
        <v>830</v>
      </c>
      <c r="B71" s="37" t="s">
        <v>831</v>
      </c>
      <c r="C71" s="39" t="s">
        <v>133</v>
      </c>
      <c r="D71" s="61"/>
      <c r="E71" s="62"/>
      <c r="F71" s="62" t="n">
        <v>2000</v>
      </c>
      <c r="G71" s="36"/>
      <c r="H71" s="41"/>
    </row>
    <row r="72" customFormat="false" ht="20.1" hidden="false" customHeight="true" outlineLevel="0" collapsed="false">
      <c r="A72" s="38" t="s">
        <v>832</v>
      </c>
      <c r="B72" s="37" t="s">
        <v>750</v>
      </c>
      <c r="C72" s="39" t="s">
        <v>133</v>
      </c>
      <c r="D72" s="61"/>
      <c r="E72" s="62"/>
      <c r="F72" s="62" t="n">
        <v>2000</v>
      </c>
      <c r="G72" s="36"/>
      <c r="H72" s="41"/>
    </row>
    <row r="73" customFormat="false" ht="20.1" hidden="false" customHeight="true" outlineLevel="0" collapsed="false">
      <c r="A73" s="38" t="s">
        <v>833</v>
      </c>
      <c r="B73" s="37" t="s">
        <v>310</v>
      </c>
      <c r="C73" s="39" t="s">
        <v>133</v>
      </c>
      <c r="D73" s="61"/>
      <c r="E73" s="62"/>
      <c r="F73" s="62" t="n">
        <v>4000</v>
      </c>
      <c r="G73" s="36"/>
      <c r="H73" s="41"/>
    </row>
    <row r="74" customFormat="false" ht="20.1" hidden="false" customHeight="true" outlineLevel="0" collapsed="false">
      <c r="A74" s="44" t="s">
        <v>172</v>
      </c>
      <c r="B74" s="44"/>
      <c r="C74" s="44"/>
      <c r="D74" s="45" t="n">
        <f aca="false">SUM(D5:D70)</f>
        <v>0</v>
      </c>
      <c r="E74" s="46" t="n">
        <f aca="false">SUM(E5:E70)</f>
        <v>0</v>
      </c>
      <c r="F74" s="46" t="n">
        <f aca="false">SUM(F5:F73)</f>
        <v>126050</v>
      </c>
      <c r="G74" s="47" t="n">
        <f aca="false">SUM(G5:G70)</f>
        <v>21500</v>
      </c>
      <c r="H74" s="55"/>
    </row>
    <row r="75" customFormat="false" ht="20.1" hidden="false" customHeight="true" outlineLevel="0" collapsed="false">
      <c r="A75" s="44" t="s">
        <v>173</v>
      </c>
      <c r="B75" s="44"/>
      <c r="C75" s="44"/>
      <c r="D75" s="49" t="n">
        <f aca="false">SUM(D74,E74,F74,G74)</f>
        <v>147550</v>
      </c>
      <c r="E75" s="49"/>
      <c r="F75" s="49"/>
      <c r="G75" s="49"/>
      <c r="H75" s="50" t="s">
        <v>174</v>
      </c>
    </row>
    <row r="76" customFormat="false" ht="21.75" hidden="false" customHeight="true" outlineLevel="0" collapsed="false">
      <c r="A76" s="44" t="s">
        <v>175</v>
      </c>
      <c r="B76" s="44"/>
      <c r="C76" s="44"/>
      <c r="D76" s="51" t="n">
        <f aca="false">D3-D75</f>
        <v>-8004</v>
      </c>
      <c r="E76" s="51"/>
      <c r="F76" s="51"/>
      <c r="G76" s="51"/>
      <c r="H76" s="52"/>
    </row>
    <row r="77" customFormat="false" ht="20.1" hidden="false" customHeight="true" outlineLevel="0" collapsed="false">
      <c r="A77" s="53"/>
      <c r="B77" s="54"/>
      <c r="C77" s="53"/>
      <c r="D77" s="53"/>
      <c r="E77" s="53"/>
    </row>
    <row r="78" customFormat="false" ht="20.1" hidden="false" customHeight="true" outlineLevel="0" collapsed="false">
      <c r="A78" s="53"/>
      <c r="B78" s="54"/>
      <c r="C78" s="53"/>
      <c r="D78" s="53"/>
      <c r="E78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74:C74"/>
    <mergeCell ref="A75:C75"/>
    <mergeCell ref="D75:G75"/>
    <mergeCell ref="A76:C76"/>
    <mergeCell ref="D76:G76"/>
  </mergeCells>
  <hyperlinks>
    <hyperlink ref="H1" location="Indice!A1" display="ÍNDICE"/>
  </hyperlinks>
  <printOptions headings="false" gridLines="false" gridLinesSet="true" horizontalCentered="false" verticalCentered="false"/>
  <pageMargins left="0.39375" right="0.39375" top="0.511805555555556" bottom="0.511805555555556" header="0.511805555555556" footer="0.511805555555556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>&amp;L&amp;10UNIVERSIDADE FEDERAL DE SERGIPE_x005F_x000D_PRÓ-REITORIA DE PÓS-GRADUAÇÃO E PESQUISA</oddHeader>
    <oddFooter>&amp;L&amp;10&amp;D&amp;R&amp;10&amp;P</oddFooter>
    <firstHeader/>
    <firstFooter/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5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13.9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40.8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42</v>
      </c>
      <c r="B1" s="20" t="s">
        <v>41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6622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/>
      <c r="B5" s="33"/>
      <c r="C5" s="34"/>
      <c r="D5" s="35"/>
      <c r="E5" s="36"/>
      <c r="F5" s="35"/>
      <c r="G5" s="35"/>
      <c r="H5" s="37"/>
    </row>
    <row r="6" customFormat="false" ht="20.1" hidden="false" customHeight="true" outlineLevel="0" collapsed="false">
      <c r="A6" s="38" t="s">
        <v>834</v>
      </c>
      <c r="B6" s="37" t="s">
        <v>835</v>
      </c>
      <c r="C6" s="39" t="s">
        <v>133</v>
      </c>
      <c r="D6" s="35"/>
      <c r="E6" s="36"/>
      <c r="F6" s="35" t="n">
        <v>750</v>
      </c>
      <c r="G6" s="35"/>
      <c r="H6" s="37"/>
    </row>
    <row r="7" customFormat="false" ht="21" hidden="false" customHeight="true" outlineLevel="0" collapsed="false">
      <c r="A7" s="38" t="s">
        <v>836</v>
      </c>
      <c r="B7" s="37" t="s">
        <v>835</v>
      </c>
      <c r="C7" s="39" t="s">
        <v>133</v>
      </c>
      <c r="D7" s="35"/>
      <c r="E7" s="36"/>
      <c r="F7" s="35" t="n">
        <v>1300</v>
      </c>
      <c r="G7" s="35"/>
      <c r="H7" s="37"/>
    </row>
    <row r="8" customFormat="false" ht="20.1" hidden="false" customHeight="true" outlineLevel="0" collapsed="false">
      <c r="A8" s="38" t="s">
        <v>837</v>
      </c>
      <c r="B8" s="37" t="s">
        <v>838</v>
      </c>
      <c r="C8" s="39" t="s">
        <v>133</v>
      </c>
      <c r="D8" s="35"/>
      <c r="E8" s="36"/>
      <c r="F8" s="35" t="n">
        <v>1500</v>
      </c>
      <c r="G8" s="35"/>
      <c r="H8" s="37"/>
    </row>
    <row r="9" customFormat="false" ht="20.1" hidden="false" customHeight="true" outlineLevel="0" collapsed="false">
      <c r="A9" s="38" t="s">
        <v>839</v>
      </c>
      <c r="B9" s="37" t="s">
        <v>840</v>
      </c>
      <c r="C9" s="39" t="s">
        <v>133</v>
      </c>
      <c r="D9" s="35"/>
      <c r="E9" s="36"/>
      <c r="F9" s="35" t="n">
        <v>500</v>
      </c>
      <c r="G9" s="35"/>
      <c r="H9" s="37"/>
    </row>
    <row r="10" customFormat="false" ht="20.1" hidden="false" customHeight="true" outlineLevel="0" collapsed="false">
      <c r="A10" s="38" t="s">
        <v>841</v>
      </c>
      <c r="B10" s="37" t="s">
        <v>842</v>
      </c>
      <c r="C10" s="39" t="s">
        <v>130</v>
      </c>
      <c r="D10" s="35"/>
      <c r="E10" s="36"/>
      <c r="F10" s="35"/>
      <c r="G10" s="35" t="n">
        <v>125</v>
      </c>
      <c r="H10" s="37"/>
    </row>
    <row r="11" customFormat="false" ht="20.1" hidden="false" customHeight="true" outlineLevel="0" collapsed="false">
      <c r="A11" s="38" t="s">
        <v>843</v>
      </c>
      <c r="B11" s="18" t="s">
        <v>844</v>
      </c>
      <c r="C11" s="39" t="s">
        <v>130</v>
      </c>
      <c r="D11" s="35"/>
      <c r="E11" s="36"/>
      <c r="F11" s="35"/>
      <c r="G11" s="35" t="n">
        <v>125</v>
      </c>
      <c r="H11" s="37"/>
    </row>
    <row r="12" customFormat="false" ht="20.1" hidden="false" customHeight="true" outlineLevel="0" collapsed="false">
      <c r="A12" s="38" t="s">
        <v>845</v>
      </c>
      <c r="B12" s="37" t="s">
        <v>846</v>
      </c>
      <c r="C12" s="39" t="s">
        <v>130</v>
      </c>
      <c r="D12" s="35"/>
      <c r="E12" s="36"/>
      <c r="F12" s="35"/>
      <c r="G12" s="35" t="n">
        <v>125</v>
      </c>
      <c r="H12" s="37"/>
    </row>
    <row r="13" customFormat="false" ht="20.1" hidden="false" customHeight="true" outlineLevel="0" collapsed="false">
      <c r="A13" s="38" t="s">
        <v>847</v>
      </c>
      <c r="B13" s="37" t="s">
        <v>848</v>
      </c>
      <c r="C13" s="39" t="s">
        <v>133</v>
      </c>
      <c r="D13" s="35"/>
      <c r="E13" s="36"/>
      <c r="F13" s="35" t="n">
        <v>600</v>
      </c>
      <c r="G13" s="35"/>
      <c r="H13" s="37"/>
    </row>
    <row r="14" customFormat="false" ht="20.1" hidden="false" customHeight="true" outlineLevel="0" collapsed="false">
      <c r="A14" s="38" t="s">
        <v>849</v>
      </c>
      <c r="B14" s="1" t="s">
        <v>850</v>
      </c>
      <c r="C14" s="39" t="s">
        <v>133</v>
      </c>
      <c r="D14" s="35"/>
      <c r="E14" s="36"/>
      <c r="F14" s="35" t="n">
        <v>500</v>
      </c>
      <c r="G14" s="35"/>
      <c r="H14" s="37"/>
    </row>
    <row r="15" customFormat="false" ht="20.1" hidden="false" customHeight="true" outlineLevel="0" collapsed="false">
      <c r="A15" s="38" t="s">
        <v>851</v>
      </c>
      <c r="B15" s="37" t="s">
        <v>852</v>
      </c>
      <c r="C15" s="39" t="s">
        <v>133</v>
      </c>
      <c r="D15" s="35"/>
      <c r="E15" s="36"/>
      <c r="F15" s="35" t="n">
        <v>970</v>
      </c>
      <c r="G15" s="35"/>
      <c r="H15" s="37"/>
    </row>
    <row r="16" customFormat="false" ht="20.1" hidden="false" customHeight="true" outlineLevel="0" collapsed="false">
      <c r="A16" s="38" t="s">
        <v>853</v>
      </c>
      <c r="B16" s="37" t="s">
        <v>854</v>
      </c>
      <c r="C16" s="39" t="s">
        <v>130</v>
      </c>
      <c r="D16" s="35"/>
      <c r="E16" s="36"/>
      <c r="F16" s="35"/>
      <c r="G16" s="35" t="n">
        <v>125</v>
      </c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0</v>
      </c>
      <c r="F26" s="46" t="n">
        <f aca="false">SUM(F5:F25)</f>
        <v>6120</v>
      </c>
      <c r="G26" s="47" t="n">
        <f aca="false">SUM(G5:G25)</f>
        <v>500</v>
      </c>
      <c r="H26" s="55"/>
    </row>
    <row r="27" customFormat="false" ht="20.1" hidden="false" customHeight="true" outlineLevel="0" collapsed="false">
      <c r="A27" s="44" t="s">
        <v>173</v>
      </c>
      <c r="B27" s="44"/>
      <c r="C27" s="44"/>
      <c r="D27" s="49" t="n">
        <f aca="false">SUM(D26,E26,F26,G26)</f>
        <v>6620</v>
      </c>
      <c r="E27" s="49"/>
      <c r="F27" s="49"/>
      <c r="G27" s="49"/>
      <c r="H27" s="50" t="s">
        <v>174</v>
      </c>
    </row>
    <row r="28" customFormat="false" ht="21.75" hidden="false" customHeight="true" outlineLevel="0" collapsed="false">
      <c r="A28" s="44" t="s">
        <v>175</v>
      </c>
      <c r="B28" s="44"/>
      <c r="C28" s="44"/>
      <c r="D28" s="51" t="n">
        <f aca="false">D3-D27</f>
        <v>2</v>
      </c>
      <c r="E28" s="51"/>
      <c r="F28" s="51"/>
      <c r="G28" s="51"/>
      <c r="H28" s="52"/>
    </row>
    <row r="29" customFormat="false" ht="20.1" hidden="false" customHeight="true" outlineLevel="0" collapsed="false">
      <c r="A29" s="53"/>
      <c r="B29" s="54"/>
      <c r="C29" s="53"/>
      <c r="D29" s="53"/>
      <c r="E29" s="53"/>
    </row>
    <row r="30" customFormat="false" ht="20.1" hidden="false" customHeight="true" outlineLevel="0" collapsed="false">
      <c r="A30" s="53"/>
      <c r="B30" s="54"/>
      <c r="C30" s="53"/>
      <c r="D30" s="53"/>
      <c r="E30" s="53"/>
    </row>
    <row r="31" customFormat="false" ht="20.1" hidden="false" customHeight="true" outlineLevel="0" collapsed="false"/>
    <row r="32" customFormat="false" ht="20.1" hidden="false" customHeight="true" outlineLevel="0" collapsed="false"/>
    <row r="33" customFormat="false" ht="20.1" hidden="false" customHeight="true" outlineLevel="0" collapsed="false"/>
    <row r="34" customFormat="false" ht="20.1" hidden="false" customHeight="true" outlineLevel="0" collapsed="false"/>
    <row r="35" customFormat="false" ht="20.1" hidden="false" customHeight="true" outlineLevel="0" collapsed="false"/>
    <row r="36" customFormat="false" ht="20.1" hidden="false" customHeight="true" outlineLevel="0" collapsed="false"/>
    <row r="37" customFormat="false" ht="20.1" hidden="false" customHeight="true" outlineLevel="0" collapsed="false"/>
    <row r="38" customFormat="false" ht="20.1" hidden="false" customHeight="true" outlineLevel="0" collapsed="false"/>
    <row r="39" customFormat="false" ht="20.1" hidden="false" customHeight="true" outlineLevel="0" collapsed="false"/>
    <row r="40" customFormat="false" ht="20.1" hidden="false" customHeight="true" outlineLevel="0" collapsed="false"/>
    <row r="41" customFormat="false" ht="20.1" hidden="false" customHeight="true" outlineLevel="0" collapsed="false"/>
    <row r="42" customFormat="false" ht="20.1" hidden="false" customHeight="true" outlineLevel="0" collapsed="false"/>
    <row r="43" customFormat="false" ht="20.1" hidden="false" customHeight="true" outlineLevel="0" collapsed="false"/>
    <row r="44" customFormat="false" ht="20.1" hidden="false" customHeight="true" outlineLevel="0" collapsed="false"/>
    <row r="45" customFormat="false" ht="20.1" hidden="false" customHeight="true" outlineLevel="0" collapsed="false"/>
    <row r="46" customFormat="false" ht="20.1" hidden="false" customHeight="true" outlineLevel="0" collapsed="false"/>
    <row r="47" customFormat="false" ht="20.1" hidden="false" customHeight="true" outlineLevel="0" collapsed="false"/>
    <row r="48" customFormat="false" ht="20.1" hidden="false" customHeight="true" outlineLevel="0" collapsed="false"/>
    <row r="49" customFormat="false" ht="20.1" hidden="false" customHeight="true" outlineLevel="0" collapsed="false"/>
    <row r="50" customFormat="false" ht="20.1" hidden="false" customHeight="true" outlineLevel="0" collapsed="false"/>
    <row r="51" customFormat="false" ht="20.1" hidden="false" customHeight="true" outlineLevel="0" collapsed="false"/>
    <row r="52" customFormat="false" ht="20.1" hidden="false" customHeight="true" outlineLevel="0" collapsed="false"/>
    <row r="53" customFormat="false" ht="20.1" hidden="false" customHeight="true" outlineLevel="0" collapsed="false"/>
    <row r="54" customFormat="false" ht="20.1" hidden="false" customHeight="true" outlineLevel="0" collapsed="false"/>
    <row r="55" customFormat="false" ht="20.1" hidden="false" customHeight="true" outlineLevel="0" collapsed="false"/>
    <row r="56" customFormat="false" ht="20.1" hidden="false" customHeight="true" outlineLevel="0" collapsed="false"/>
    <row r="57" customFormat="false" ht="20.1" hidden="false" customHeight="true" outlineLevel="0" collapsed="false"/>
    <row r="58" customFormat="false" ht="20.1" hidden="false" customHeight="true" outlineLevel="0" collapsed="false"/>
    <row r="59" customFormat="false" ht="20.1" hidden="false" customHeight="true" outlineLevel="0" collapsed="false"/>
    <row r="60" customFormat="false" ht="20.1" hidden="false" customHeight="true" outlineLevel="0" collapsed="false"/>
    <row r="61" customFormat="false" ht="20.1" hidden="false" customHeight="true" outlineLevel="0" collapsed="false"/>
    <row r="62" customFormat="false" ht="20.1" hidden="false" customHeight="true" outlineLevel="0" collapsed="false"/>
    <row r="63" customFormat="false" ht="20.1" hidden="false" customHeight="true" outlineLevel="0" collapsed="false"/>
    <row r="64" customFormat="false" ht="20.1" hidden="false" customHeight="true" outlineLevel="0" collapsed="false"/>
    <row r="65" customFormat="false" ht="20.1" hidden="false" customHeight="true" outlineLevel="0" collapsed="false"/>
    <row r="66" customFormat="false" ht="20.1" hidden="false" customHeight="true" outlineLevel="0" collapsed="false"/>
    <row r="67" customFormat="false" ht="20.1" hidden="false" customHeight="true" outlineLevel="0" collapsed="false"/>
    <row r="68" customFormat="false" ht="20.1" hidden="false" customHeight="true" outlineLevel="0" collapsed="false"/>
    <row r="69" customFormat="false" ht="20.1" hidden="false" customHeight="true" outlineLevel="0" collapsed="false"/>
    <row r="70" customFormat="false" ht="20.1" hidden="false" customHeight="true" outlineLevel="0" collapsed="false"/>
    <row r="71" customFormat="false" ht="20.1" hidden="false" customHeight="true" outlineLevel="0" collapsed="false"/>
    <row r="72" customFormat="false" ht="20.1" hidden="false" customHeight="true" outlineLevel="0" collapsed="false"/>
    <row r="73" customFormat="false" ht="20.1" hidden="false" customHeight="true" outlineLevel="0" collapsed="false"/>
    <row r="74" customFormat="false" ht="20.1" hidden="false" customHeight="true" outlineLevel="0" collapsed="false"/>
    <row r="75" customFormat="false" ht="20.1" hidden="false" customHeight="true" outlineLevel="0" collapsed="false"/>
    <row r="76" customFormat="false" ht="20.1" hidden="false" customHeight="true" outlineLevel="0" collapsed="false"/>
    <row r="77" customFormat="false" ht="20.1" hidden="false" customHeight="true" outlineLevel="0" collapsed="false"/>
    <row r="78" customFormat="false" ht="20.1" hidden="false" customHeight="true" outlineLevel="0" collapsed="false"/>
    <row r="79" customFormat="false" ht="20.1" hidden="false" customHeight="true" outlineLevel="0" collapsed="false"/>
    <row r="80" customFormat="false" ht="20.1" hidden="false" customHeight="true" outlineLevel="0" collapsed="false"/>
    <row r="81" customFormat="false" ht="20.1" hidden="false" customHeight="true" outlineLevel="0" collapsed="false"/>
    <row r="82" customFormat="false" ht="20.1" hidden="false" customHeight="true" outlineLevel="0" collapsed="false"/>
    <row r="83" customFormat="false" ht="20.1" hidden="false" customHeight="true" outlineLevel="0" collapsed="false"/>
    <row r="84" customFormat="false" ht="20.1" hidden="false" customHeight="true" outlineLevel="0" collapsed="false"/>
    <row r="85" customFormat="false" ht="20.1" hidden="false" customHeight="true" outlineLevel="0" collapsed="false"/>
    <row r="86" customFormat="false" ht="20.1" hidden="false" customHeight="true" outlineLevel="0" collapsed="false"/>
    <row r="87" customFormat="false" ht="20.1" hidden="false" customHeight="true" outlineLevel="0" collapsed="false"/>
    <row r="88" customFormat="false" ht="20.1" hidden="false" customHeight="true" outlineLevel="0" collapsed="false"/>
    <row r="89" customFormat="false" ht="20.1" hidden="false" customHeight="true" outlineLevel="0" collapsed="false"/>
    <row r="90" customFormat="false" ht="20.1" hidden="false" customHeight="true" outlineLevel="0" collapsed="false"/>
    <row r="91" customFormat="false" ht="20.1" hidden="false" customHeight="true" outlineLevel="0" collapsed="false"/>
    <row r="92" customFormat="false" ht="20.1" hidden="false" customHeight="true" outlineLevel="0" collapsed="false"/>
    <row r="93" customFormat="false" ht="20.1" hidden="false" customHeight="true" outlineLevel="0" collapsed="false"/>
    <row r="94" customFormat="false" ht="20.1" hidden="false" customHeight="true" outlineLevel="0" collapsed="false"/>
    <row r="95" customFormat="false" ht="20.1" hidden="false" customHeight="true" outlineLevel="0" collapsed="false"/>
    <row r="96" customFormat="false" ht="20.1" hidden="false" customHeight="true" outlineLevel="0" collapsed="false"/>
    <row r="97" customFormat="false" ht="20.1" hidden="false" customHeight="true" outlineLevel="0" collapsed="false"/>
    <row r="98" customFormat="false" ht="20.1" hidden="false" customHeight="true" outlineLevel="0" collapsed="false"/>
    <row r="99" customFormat="false" ht="20.1" hidden="false" customHeight="true" outlineLevel="0" collapsed="false"/>
    <row r="100" customFormat="false" ht="20.1" hidden="false" customHeight="true" outlineLevel="0" collapsed="false"/>
    <row r="101" customFormat="false" ht="20.1" hidden="false" customHeight="true" outlineLevel="0" collapsed="false"/>
    <row r="102" customFormat="false" ht="20.1" hidden="false" customHeight="true" outlineLevel="0" collapsed="false"/>
    <row r="103" customFormat="false" ht="20.1" hidden="false" customHeight="true" outlineLevel="0" collapsed="false"/>
    <row r="104" customFormat="false" ht="20.1" hidden="false" customHeight="true" outlineLevel="0" collapsed="false"/>
    <row r="105" customFormat="false" ht="20.1" hidden="false" customHeight="true" outlineLevel="0" collapsed="false"/>
    <row r="106" customFormat="false" ht="20.1" hidden="false" customHeight="true" outlineLevel="0" collapsed="false"/>
    <row r="107" customFormat="false" ht="20.1" hidden="false" customHeight="true" outlineLevel="0" collapsed="false"/>
    <row r="108" customFormat="false" ht="20.1" hidden="false" customHeight="true" outlineLevel="0" collapsed="false"/>
    <row r="109" customFormat="false" ht="20.1" hidden="false" customHeight="true" outlineLevel="0" collapsed="false"/>
    <row r="110" customFormat="false" ht="20.1" hidden="false" customHeight="true" outlineLevel="0" collapsed="false"/>
    <row r="111" customFormat="false" ht="20.1" hidden="false" customHeight="true" outlineLevel="0" collapsed="false"/>
    <row r="112" customFormat="false" ht="20.1" hidden="false" customHeight="true" outlineLevel="0" collapsed="false"/>
    <row r="113" customFormat="false" ht="20.1" hidden="false" customHeight="true" outlineLevel="0" collapsed="false"/>
    <row r="114" customFormat="false" ht="20.1" hidden="false" customHeight="true" outlineLevel="0" collapsed="false"/>
    <row r="115" customFormat="false" ht="20.1" hidden="false" customHeight="true" outlineLevel="0" collapsed="false"/>
    <row r="116" customFormat="false" ht="20.1" hidden="false" customHeight="true" outlineLevel="0" collapsed="false"/>
    <row r="117" customFormat="false" ht="20.1" hidden="false" customHeight="true" outlineLevel="0" collapsed="false"/>
    <row r="118" customFormat="false" ht="20.1" hidden="false" customHeight="true" outlineLevel="0" collapsed="false"/>
    <row r="119" customFormat="false" ht="20.1" hidden="false" customHeight="true" outlineLevel="0" collapsed="false"/>
    <row r="120" customFormat="false" ht="20.1" hidden="false" customHeight="true" outlineLevel="0" collapsed="false"/>
    <row r="121" customFormat="false" ht="20.1" hidden="false" customHeight="true" outlineLevel="0" collapsed="false"/>
    <row r="122" customFormat="false" ht="20.1" hidden="false" customHeight="true" outlineLevel="0" collapsed="false"/>
    <row r="123" customFormat="false" ht="20.1" hidden="false" customHeight="true" outlineLevel="0" collapsed="false"/>
    <row r="124" customFormat="false" ht="20.1" hidden="false" customHeight="true" outlineLevel="0" collapsed="false"/>
    <row r="125" customFormat="false" ht="20.1" hidden="false" customHeight="true" outlineLevel="0" collapsed="false"/>
    <row r="126" customFormat="false" ht="20.1" hidden="false" customHeight="true" outlineLevel="0" collapsed="false"/>
    <row r="127" customFormat="false" ht="20.1" hidden="false" customHeight="true" outlineLevel="0" collapsed="false"/>
    <row r="128" customFormat="false" ht="20.1" hidden="false" customHeight="true" outlineLevel="0" collapsed="false"/>
    <row r="129" customFormat="false" ht="20.1" hidden="false" customHeight="true" outlineLevel="0" collapsed="false"/>
    <row r="130" customFormat="false" ht="20.1" hidden="false" customHeight="true" outlineLevel="0" collapsed="false"/>
    <row r="131" customFormat="false" ht="20.1" hidden="false" customHeight="true" outlineLevel="0" collapsed="false"/>
    <row r="132" customFormat="false" ht="20.1" hidden="false" customHeight="true" outlineLevel="0" collapsed="false"/>
    <row r="133" customFormat="false" ht="20.1" hidden="false" customHeight="true" outlineLevel="0" collapsed="false"/>
    <row r="134" customFormat="false" ht="20.1" hidden="false" customHeight="true" outlineLevel="0" collapsed="false"/>
    <row r="135" customFormat="false" ht="20.1" hidden="false" customHeight="true" outlineLevel="0" collapsed="false"/>
    <row r="136" customFormat="false" ht="20.1" hidden="false" customHeight="true" outlineLevel="0" collapsed="false"/>
    <row r="137" customFormat="false" ht="20.1" hidden="false" customHeight="true" outlineLevel="0" collapsed="false"/>
    <row r="138" customFormat="false" ht="20.1" hidden="false" customHeight="true" outlineLevel="0" collapsed="false"/>
    <row r="139" customFormat="false" ht="20.1" hidden="false" customHeight="true" outlineLevel="0" collapsed="false"/>
    <row r="140" customFormat="false" ht="20.1" hidden="false" customHeight="true" outlineLevel="0" collapsed="false"/>
    <row r="141" customFormat="false" ht="20.1" hidden="false" customHeight="true" outlineLevel="0" collapsed="false"/>
    <row r="142" customFormat="false" ht="20.1" hidden="false" customHeight="true" outlineLevel="0" collapsed="false"/>
    <row r="143" customFormat="false" ht="20.1" hidden="false" customHeight="true" outlineLevel="0" collapsed="false"/>
    <row r="144" customFormat="false" ht="20.1" hidden="false" customHeight="true" outlineLevel="0" collapsed="false"/>
    <row r="145" customFormat="false" ht="20.1" hidden="false" customHeight="true" outlineLevel="0" collapsed="false"/>
    <row r="146" customFormat="false" ht="20.1" hidden="false" customHeight="true" outlineLevel="0" collapsed="false"/>
    <row r="147" customFormat="false" ht="20.1" hidden="false" customHeight="true" outlineLevel="0" collapsed="false"/>
    <row r="148" customFormat="false" ht="20.1" hidden="false" customHeight="true" outlineLevel="0" collapsed="false"/>
    <row r="149" customFormat="false" ht="20.1" hidden="false" customHeight="true" outlineLevel="0" collapsed="false"/>
    <row r="150" customFormat="false" ht="20.1" hidden="false" customHeight="true" outlineLevel="0" collapsed="false"/>
    <row r="151" customFormat="false" ht="20.1" hidden="false" customHeight="true" outlineLevel="0" collapsed="false"/>
    <row r="152" customFormat="false" ht="20.1" hidden="false" customHeight="true" outlineLevel="0" collapsed="false"/>
    <row r="153" customFormat="false" ht="20.1" hidden="false" customHeight="true" outlineLevel="0" collapsed="false"/>
    <row r="154" customFormat="false" ht="20.1" hidden="false" customHeight="true" outlineLevel="0" collapsed="false"/>
    <row r="155" customFormat="false" ht="20.1" hidden="false" customHeight="true" outlineLevel="0" collapsed="false"/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511805555555556" right="0.511805555555556" top="0.7875" bottom="0.7875" header="0.7875" footer="0.7875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44</v>
      </c>
      <c r="B1" s="20" t="s">
        <v>43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24006</v>
      </c>
      <c r="E3" s="27"/>
      <c r="F3" s="27"/>
      <c r="G3" s="27"/>
      <c r="H3" s="28" t="s">
        <v>123</v>
      </c>
    </row>
    <row r="4" customFormat="false" ht="34.5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s="100" customFormat="true" ht="18.75" hidden="false" customHeight="true" outlineLevel="0" collapsed="false">
      <c r="A5" s="102" t="s">
        <v>855</v>
      </c>
      <c r="B5" s="107" t="s">
        <v>856</v>
      </c>
      <c r="C5" s="102" t="s">
        <v>133</v>
      </c>
      <c r="D5" s="109"/>
      <c r="E5" s="110"/>
      <c r="F5" s="113" t="n">
        <v>923</v>
      </c>
      <c r="G5" s="113"/>
      <c r="H5" s="106"/>
    </row>
    <row r="6" s="100" customFormat="true" ht="18" hidden="false" customHeight="true" outlineLevel="0" collapsed="false">
      <c r="A6" s="101" t="s">
        <v>857</v>
      </c>
      <c r="B6" s="107" t="s">
        <v>856</v>
      </c>
      <c r="C6" s="102" t="s">
        <v>133</v>
      </c>
      <c r="D6" s="109"/>
      <c r="E6" s="110"/>
      <c r="F6" s="113" t="n">
        <v>923</v>
      </c>
      <c r="G6" s="113"/>
      <c r="H6" s="106"/>
    </row>
    <row r="7" customFormat="false" ht="20.1" hidden="false" customHeight="true" outlineLevel="0" collapsed="false">
      <c r="A7" s="32" t="s">
        <v>858</v>
      </c>
      <c r="B7" s="33" t="s">
        <v>859</v>
      </c>
      <c r="C7" s="34" t="s">
        <v>133</v>
      </c>
      <c r="D7" s="114"/>
      <c r="E7" s="115"/>
      <c r="F7" s="114" t="n">
        <v>1946</v>
      </c>
      <c r="G7" s="114"/>
      <c r="H7" s="37"/>
    </row>
    <row r="8" customFormat="false" ht="20.1" hidden="false" customHeight="true" outlineLevel="0" collapsed="false">
      <c r="A8" s="38" t="s">
        <v>860</v>
      </c>
      <c r="B8" s="37" t="s">
        <v>861</v>
      </c>
      <c r="C8" s="39" t="s">
        <v>133</v>
      </c>
      <c r="D8" s="114"/>
      <c r="E8" s="115"/>
      <c r="F8" s="114" t="n">
        <v>1846</v>
      </c>
      <c r="G8" s="114"/>
      <c r="H8" s="37"/>
    </row>
    <row r="9" customFormat="false" ht="21" hidden="false" customHeight="true" outlineLevel="0" collapsed="false">
      <c r="A9" s="38" t="s">
        <v>862</v>
      </c>
      <c r="B9" s="37" t="s">
        <v>863</v>
      </c>
      <c r="C9" s="39" t="s">
        <v>133</v>
      </c>
      <c r="D9" s="114"/>
      <c r="E9" s="115"/>
      <c r="F9" s="114" t="n">
        <v>923</v>
      </c>
      <c r="G9" s="114"/>
      <c r="H9" s="37"/>
    </row>
    <row r="10" customFormat="false" ht="20.1" hidden="false" customHeight="true" outlineLevel="0" collapsed="false">
      <c r="A10" s="38" t="s">
        <v>864</v>
      </c>
      <c r="B10" s="37" t="s">
        <v>863</v>
      </c>
      <c r="C10" s="39" t="s">
        <v>133</v>
      </c>
      <c r="D10" s="114"/>
      <c r="E10" s="115"/>
      <c r="F10" s="114" t="n">
        <v>1846.6</v>
      </c>
      <c r="G10" s="114"/>
      <c r="H10" s="37"/>
    </row>
    <row r="11" customFormat="false" ht="20.1" hidden="false" customHeight="true" outlineLevel="0" collapsed="false">
      <c r="A11" s="38" t="s">
        <v>865</v>
      </c>
      <c r="B11" s="37" t="s">
        <v>866</v>
      </c>
      <c r="C11" s="39" t="s">
        <v>133</v>
      </c>
      <c r="D11" s="114"/>
      <c r="E11" s="115"/>
      <c r="F11" s="114" t="n">
        <v>923</v>
      </c>
      <c r="G11" s="114"/>
      <c r="H11" s="37"/>
    </row>
    <row r="12" customFormat="false" ht="20.1" hidden="false" customHeight="true" outlineLevel="0" collapsed="false">
      <c r="A12" s="38" t="s">
        <v>867</v>
      </c>
      <c r="B12" s="37" t="s">
        <v>868</v>
      </c>
      <c r="C12" s="39" t="s">
        <v>133</v>
      </c>
      <c r="D12" s="114"/>
      <c r="E12" s="115"/>
      <c r="F12" s="114" t="n">
        <v>923</v>
      </c>
      <c r="G12" s="114"/>
      <c r="H12" s="37"/>
    </row>
    <row r="13" customFormat="false" ht="20.1" hidden="false" customHeight="true" outlineLevel="0" collapsed="false">
      <c r="A13" s="38" t="s">
        <v>869</v>
      </c>
      <c r="B13" s="37" t="s">
        <v>870</v>
      </c>
      <c r="C13" s="39" t="s">
        <v>133</v>
      </c>
      <c r="D13" s="114"/>
      <c r="E13" s="115"/>
      <c r="F13" s="114" t="n">
        <v>1846</v>
      </c>
      <c r="G13" s="114"/>
      <c r="H13" s="37"/>
    </row>
    <row r="14" customFormat="false" ht="20.1" hidden="false" customHeight="true" outlineLevel="0" collapsed="false">
      <c r="A14" s="38" t="s">
        <v>871</v>
      </c>
      <c r="B14" s="37" t="s">
        <v>872</v>
      </c>
      <c r="C14" s="39" t="s">
        <v>133</v>
      </c>
      <c r="D14" s="114"/>
      <c r="E14" s="115"/>
      <c r="F14" s="114" t="n">
        <v>1846</v>
      </c>
      <c r="G14" s="114"/>
      <c r="H14" s="37"/>
    </row>
    <row r="15" customFormat="false" ht="20.1" hidden="false" customHeight="true" outlineLevel="0" collapsed="false">
      <c r="A15" s="38" t="s">
        <v>873</v>
      </c>
      <c r="B15" s="37" t="s">
        <v>587</v>
      </c>
      <c r="C15" s="39" t="s">
        <v>133</v>
      </c>
      <c r="D15" s="114"/>
      <c r="E15" s="115"/>
      <c r="F15" s="114" t="n">
        <v>1846</v>
      </c>
      <c r="G15" s="114"/>
      <c r="H15" s="37"/>
    </row>
    <row r="16" customFormat="false" ht="20.1" hidden="false" customHeight="true" outlineLevel="0" collapsed="false">
      <c r="A16" s="38" t="s">
        <v>874</v>
      </c>
      <c r="B16" s="37" t="s">
        <v>587</v>
      </c>
      <c r="C16" s="39" t="s">
        <v>133</v>
      </c>
      <c r="D16" s="114"/>
      <c r="E16" s="115"/>
      <c r="F16" s="114" t="n">
        <v>923</v>
      </c>
      <c r="G16" s="114"/>
      <c r="H16" s="37"/>
    </row>
    <row r="17" customFormat="false" ht="20.1" hidden="false" customHeight="true" outlineLevel="0" collapsed="false">
      <c r="A17" s="38" t="s">
        <v>875</v>
      </c>
      <c r="B17" s="37" t="s">
        <v>876</v>
      </c>
      <c r="C17" s="39" t="s">
        <v>133</v>
      </c>
      <c r="D17" s="114"/>
      <c r="E17" s="115"/>
      <c r="F17" s="114" t="n">
        <v>938</v>
      </c>
      <c r="G17" s="114"/>
      <c r="H17" s="37"/>
    </row>
    <row r="18" customFormat="false" ht="20.1" hidden="false" customHeight="true" outlineLevel="0" collapsed="false">
      <c r="A18" s="38" t="s">
        <v>877</v>
      </c>
      <c r="B18" s="37" t="s">
        <v>878</v>
      </c>
      <c r="C18" s="39" t="s">
        <v>133</v>
      </c>
      <c r="D18" s="114"/>
      <c r="E18" s="115"/>
      <c r="F18" s="114" t="n">
        <v>1846</v>
      </c>
      <c r="G18" s="114"/>
      <c r="H18" s="41"/>
    </row>
    <row r="19" customFormat="false" ht="20.1" hidden="false" customHeight="true" outlineLevel="0" collapsed="false">
      <c r="A19" s="38" t="s">
        <v>879</v>
      </c>
      <c r="B19" s="37" t="s">
        <v>856</v>
      </c>
      <c r="C19" s="39" t="s">
        <v>133</v>
      </c>
      <c r="D19" s="114"/>
      <c r="E19" s="115"/>
      <c r="F19" s="114" t="n">
        <v>923</v>
      </c>
      <c r="G19" s="114"/>
      <c r="H19" s="41"/>
    </row>
    <row r="20" customFormat="false" ht="20.1" hidden="false" customHeight="true" outlineLevel="0" collapsed="false">
      <c r="A20" s="38" t="s">
        <v>880</v>
      </c>
      <c r="B20" s="37" t="s">
        <v>881</v>
      </c>
      <c r="C20" s="39" t="s">
        <v>130</v>
      </c>
      <c r="D20" s="114"/>
      <c r="E20" s="115"/>
      <c r="F20" s="114"/>
      <c r="G20" s="114" t="n">
        <v>923</v>
      </c>
      <c r="H20" s="41"/>
    </row>
    <row r="21" customFormat="false" ht="20.1" hidden="false" customHeight="true" outlineLevel="0" collapsed="false">
      <c r="A21" s="38" t="s">
        <v>882</v>
      </c>
      <c r="B21" s="37" t="s">
        <v>856</v>
      </c>
      <c r="C21" s="39" t="s">
        <v>133</v>
      </c>
      <c r="D21" s="114"/>
      <c r="E21" s="115"/>
      <c r="F21" s="114" t="n">
        <v>964.1</v>
      </c>
      <c r="G21" s="114"/>
      <c r="H21" s="41"/>
    </row>
    <row r="22" customFormat="false" ht="20.1" hidden="false" customHeight="true" outlineLevel="0" collapsed="false">
      <c r="A22" s="38" t="s">
        <v>883</v>
      </c>
      <c r="B22" s="37" t="s">
        <v>884</v>
      </c>
      <c r="C22" s="39" t="s">
        <v>133</v>
      </c>
      <c r="D22" s="114"/>
      <c r="E22" s="115"/>
      <c r="F22" s="114" t="n">
        <v>671</v>
      </c>
      <c r="G22" s="114"/>
      <c r="H22" s="41"/>
    </row>
    <row r="23" customFormat="false" ht="20.1" hidden="false" customHeight="true" outlineLevel="0" collapsed="false">
      <c r="A23" s="38" t="s">
        <v>885</v>
      </c>
      <c r="B23" s="37" t="s">
        <v>884</v>
      </c>
      <c r="C23" s="39" t="s">
        <v>133</v>
      </c>
      <c r="D23" s="114"/>
      <c r="E23" s="115"/>
      <c r="F23" s="114" t="n">
        <v>246</v>
      </c>
      <c r="G23" s="114"/>
      <c r="H23" s="41"/>
    </row>
    <row r="24" customFormat="false" ht="20.1" hidden="false" customHeight="true" outlineLevel="0" collapsed="false">
      <c r="A24" s="38" t="s">
        <v>886</v>
      </c>
      <c r="B24" s="37" t="s">
        <v>859</v>
      </c>
      <c r="C24" s="39" t="s">
        <v>133</v>
      </c>
      <c r="D24" s="114"/>
      <c r="E24" s="115"/>
      <c r="F24" s="114" t="n">
        <v>800</v>
      </c>
      <c r="G24" s="114"/>
      <c r="H24" s="41"/>
    </row>
    <row r="25" customFormat="false" ht="20.1" hidden="false" customHeight="true" outlineLevel="0" collapsed="false">
      <c r="A25" s="38" t="s">
        <v>887</v>
      </c>
      <c r="B25" s="37" t="s">
        <v>888</v>
      </c>
      <c r="C25" s="39" t="s">
        <v>133</v>
      </c>
      <c r="D25" s="114"/>
      <c r="E25" s="115"/>
      <c r="F25" s="114" t="n">
        <v>923</v>
      </c>
      <c r="G25" s="114"/>
      <c r="H25" s="41"/>
    </row>
    <row r="26" customFormat="false" ht="20.1" hidden="false" customHeight="true" outlineLevel="0" collapsed="false">
      <c r="A26" s="38"/>
      <c r="B26" s="37"/>
      <c r="C26" s="39"/>
      <c r="D26" s="114"/>
      <c r="E26" s="115"/>
      <c r="F26" s="114"/>
      <c r="G26" s="114"/>
      <c r="H26" s="41"/>
    </row>
    <row r="27" customFormat="false" ht="20.1" hidden="false" customHeight="true" outlineLevel="0" collapsed="false">
      <c r="A27" s="38"/>
      <c r="B27" s="37"/>
      <c r="C27" s="39"/>
      <c r="D27" s="114"/>
      <c r="E27" s="115"/>
      <c r="F27" s="114"/>
      <c r="G27" s="114"/>
      <c r="H27" s="41"/>
    </row>
    <row r="28" customFormat="false" ht="20.1" hidden="false" customHeight="true" outlineLevel="0" collapsed="false">
      <c r="A28" s="44" t="s">
        <v>172</v>
      </c>
      <c r="B28" s="44"/>
      <c r="C28" s="44"/>
      <c r="D28" s="45" t="n">
        <f aca="false">SUM(D5:D27)</f>
        <v>0</v>
      </c>
      <c r="E28" s="46" t="n">
        <f aca="false">SUM(E5:E27)</f>
        <v>0</v>
      </c>
      <c r="F28" s="46" t="n">
        <f aca="false">SUM(F5:F27)</f>
        <v>24025.7</v>
      </c>
      <c r="G28" s="47" t="n">
        <f aca="false">SUM(G5:G27)</f>
        <v>923</v>
      </c>
      <c r="H28" s="55"/>
    </row>
    <row r="29" customFormat="false" ht="20.1" hidden="false" customHeight="true" outlineLevel="0" collapsed="false">
      <c r="A29" s="44" t="s">
        <v>173</v>
      </c>
      <c r="B29" s="44"/>
      <c r="C29" s="44"/>
      <c r="D29" s="49" t="n">
        <f aca="false">SUM(D28,E28,F28,G28)</f>
        <v>24948.7</v>
      </c>
      <c r="E29" s="49"/>
      <c r="F29" s="49"/>
      <c r="G29" s="49"/>
      <c r="H29" s="50" t="s">
        <v>174</v>
      </c>
    </row>
    <row r="30" customFormat="false" ht="21.75" hidden="false" customHeight="true" outlineLevel="0" collapsed="false">
      <c r="A30" s="44" t="s">
        <v>175</v>
      </c>
      <c r="B30" s="44"/>
      <c r="C30" s="44"/>
      <c r="D30" s="51" t="n">
        <f aca="false">D3-D29</f>
        <v>-942.699999999997</v>
      </c>
      <c r="E30" s="51"/>
      <c r="F30" s="51"/>
      <c r="G30" s="51"/>
      <c r="H30" s="52"/>
    </row>
    <row r="31" customFormat="false" ht="20.1" hidden="false" customHeight="true" outlineLevel="0" collapsed="false">
      <c r="A31" s="53"/>
      <c r="B31" s="54"/>
      <c r="C31" s="53"/>
      <c r="D31" s="53"/>
      <c r="E31" s="53"/>
    </row>
    <row r="32" customFormat="false" ht="20.1" hidden="false" customHeight="true" outlineLevel="0" collapsed="false">
      <c r="A32" s="53"/>
      <c r="B32" s="54"/>
      <c r="C32" s="53"/>
      <c r="D32" s="53"/>
      <c r="E32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8:C28"/>
    <mergeCell ref="A29:C29"/>
    <mergeCell ref="D29:G29"/>
    <mergeCell ref="A30:C30"/>
    <mergeCell ref="D30:G30"/>
  </mergeCells>
  <hyperlinks>
    <hyperlink ref="H1" location="Indice!A1" display="ÍNDICE"/>
  </hyperlinks>
  <printOptions headings="false" gridLines="false" gridLinesSet="true" horizontalCentered="false" verticalCentered="false"/>
  <pageMargins left="0.7875" right="0.7875" top="0.984027777777778" bottom="0.984027777777778" header="0.984027777777778" footer="0.984027777777778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46</v>
      </c>
      <c r="B1" s="20" t="s">
        <v>45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67256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 t="s">
        <v>889</v>
      </c>
      <c r="B5" s="33" t="s">
        <v>890</v>
      </c>
      <c r="C5" s="34" t="s">
        <v>133</v>
      </c>
      <c r="D5" s="35"/>
      <c r="E5" s="36"/>
      <c r="F5" s="35" t="n">
        <v>4000</v>
      </c>
      <c r="G5" s="35"/>
      <c r="H5" s="37"/>
    </row>
    <row r="6" customFormat="false" ht="20.1" hidden="false" customHeight="true" outlineLevel="0" collapsed="false">
      <c r="A6" s="32" t="s">
        <v>891</v>
      </c>
      <c r="B6" s="33" t="s">
        <v>892</v>
      </c>
      <c r="C6" s="34" t="s">
        <v>133</v>
      </c>
      <c r="D6" s="35"/>
      <c r="E6" s="36"/>
      <c r="F6" s="35" t="n">
        <v>4000</v>
      </c>
      <c r="G6" s="35"/>
      <c r="H6" s="37"/>
    </row>
    <row r="7" customFormat="false" ht="20.1" hidden="false" customHeight="true" outlineLevel="0" collapsed="false">
      <c r="A7" s="32" t="s">
        <v>893</v>
      </c>
      <c r="B7" s="33" t="s">
        <v>894</v>
      </c>
      <c r="C7" s="34" t="s">
        <v>133</v>
      </c>
      <c r="D7" s="35"/>
      <c r="E7" s="36"/>
      <c r="F7" s="35" t="n">
        <v>4000</v>
      </c>
      <c r="G7" s="35"/>
      <c r="H7" s="37"/>
    </row>
    <row r="8" customFormat="false" ht="20.1" hidden="false" customHeight="true" outlineLevel="0" collapsed="false">
      <c r="A8" s="38" t="s">
        <v>895</v>
      </c>
      <c r="B8" s="37" t="s">
        <v>896</v>
      </c>
      <c r="C8" s="39" t="s">
        <v>133</v>
      </c>
      <c r="D8" s="35"/>
      <c r="E8" s="36"/>
      <c r="F8" s="35" t="n">
        <v>4000</v>
      </c>
      <c r="G8" s="35"/>
      <c r="H8" s="37"/>
    </row>
    <row r="9" customFormat="false" ht="21" hidden="false" customHeight="true" outlineLevel="0" collapsed="false">
      <c r="A9" s="38" t="s">
        <v>897</v>
      </c>
      <c r="B9" s="37" t="s">
        <v>898</v>
      </c>
      <c r="C9" s="39" t="s">
        <v>133</v>
      </c>
      <c r="D9" s="35"/>
      <c r="E9" s="36"/>
      <c r="F9" s="35" t="n">
        <v>4000</v>
      </c>
      <c r="G9" s="35"/>
      <c r="H9" s="37"/>
    </row>
    <row r="10" customFormat="false" ht="20.1" hidden="false" customHeight="true" outlineLevel="0" collapsed="false">
      <c r="A10" s="38" t="s">
        <v>899</v>
      </c>
      <c r="B10" s="37" t="s">
        <v>900</v>
      </c>
      <c r="C10" s="39" t="s">
        <v>133</v>
      </c>
      <c r="D10" s="35"/>
      <c r="E10" s="36"/>
      <c r="F10" s="35" t="n">
        <v>4000</v>
      </c>
      <c r="G10" s="35"/>
      <c r="H10" s="37"/>
    </row>
    <row r="11" customFormat="false" ht="20.1" hidden="false" customHeight="true" outlineLevel="0" collapsed="false">
      <c r="A11" s="38" t="s">
        <v>901</v>
      </c>
      <c r="B11" s="37" t="s">
        <v>902</v>
      </c>
      <c r="C11" s="39" t="s">
        <v>133</v>
      </c>
      <c r="D11" s="35"/>
      <c r="E11" s="36"/>
      <c r="F11" s="35" t="n">
        <v>4000</v>
      </c>
      <c r="G11" s="35"/>
      <c r="H11" s="37"/>
    </row>
    <row r="12" customFormat="false" ht="20.1" hidden="false" customHeight="true" outlineLevel="0" collapsed="false">
      <c r="A12" s="38" t="s">
        <v>903</v>
      </c>
      <c r="B12" s="37" t="s">
        <v>904</v>
      </c>
      <c r="C12" s="39" t="s">
        <v>133</v>
      </c>
      <c r="D12" s="35"/>
      <c r="E12" s="36"/>
      <c r="F12" s="35" t="n">
        <v>3510</v>
      </c>
      <c r="G12" s="35"/>
      <c r="H12" s="37"/>
    </row>
    <row r="13" customFormat="false" ht="20.1" hidden="false" customHeight="true" outlineLevel="0" collapsed="false">
      <c r="A13" s="38" t="s">
        <v>905</v>
      </c>
      <c r="B13" s="37" t="s">
        <v>904</v>
      </c>
      <c r="C13" s="39" t="s">
        <v>133</v>
      </c>
      <c r="D13" s="35"/>
      <c r="E13" s="36"/>
      <c r="F13" s="35" t="n">
        <v>490</v>
      </c>
      <c r="G13" s="35"/>
      <c r="H13" s="37"/>
    </row>
    <row r="14" customFormat="false" ht="20.1" hidden="false" customHeight="true" outlineLevel="0" collapsed="false">
      <c r="A14" s="38" t="s">
        <v>906</v>
      </c>
      <c r="B14" s="37" t="s">
        <v>907</v>
      </c>
      <c r="C14" s="39" t="s">
        <v>133</v>
      </c>
      <c r="D14" s="35"/>
      <c r="E14" s="36"/>
      <c r="F14" s="35" t="n">
        <v>4000</v>
      </c>
      <c r="G14" s="35"/>
      <c r="H14" s="37"/>
    </row>
    <row r="15" customFormat="false" ht="20.1" hidden="false" customHeight="true" outlineLevel="0" collapsed="false">
      <c r="A15" s="38" t="s">
        <v>908</v>
      </c>
      <c r="B15" s="37" t="s">
        <v>909</v>
      </c>
      <c r="C15" s="39" t="s">
        <v>133</v>
      </c>
      <c r="D15" s="35"/>
      <c r="E15" s="36"/>
      <c r="F15" s="35" t="n">
        <v>4000</v>
      </c>
      <c r="G15" s="35"/>
      <c r="H15" s="37"/>
    </row>
    <row r="16" customFormat="false" ht="20.1" hidden="false" customHeight="true" outlineLevel="0" collapsed="false">
      <c r="A16" s="38" t="s">
        <v>910</v>
      </c>
      <c r="B16" s="37" t="s">
        <v>911</v>
      </c>
      <c r="C16" s="39" t="s">
        <v>133</v>
      </c>
      <c r="D16" s="35"/>
      <c r="E16" s="36"/>
      <c r="F16" s="35" t="n">
        <v>1400</v>
      </c>
      <c r="G16" s="35"/>
      <c r="H16" s="37"/>
    </row>
    <row r="17" customFormat="false" ht="20.1" hidden="false" customHeight="true" outlineLevel="0" collapsed="false">
      <c r="A17" s="38" t="s">
        <v>912</v>
      </c>
      <c r="B17" s="37" t="s">
        <v>911</v>
      </c>
      <c r="C17" s="39" t="s">
        <v>133</v>
      </c>
      <c r="D17" s="35"/>
      <c r="E17" s="36"/>
      <c r="F17" s="35" t="n">
        <v>1520</v>
      </c>
      <c r="G17" s="35"/>
      <c r="H17" s="37"/>
    </row>
    <row r="18" customFormat="false" ht="20.1" hidden="false" customHeight="true" outlineLevel="0" collapsed="false">
      <c r="A18" s="38" t="s">
        <v>913</v>
      </c>
      <c r="B18" s="37" t="s">
        <v>911</v>
      </c>
      <c r="C18" s="39" t="s">
        <v>133</v>
      </c>
      <c r="D18" s="35"/>
      <c r="E18" s="36"/>
      <c r="F18" s="35" t="n">
        <v>1080</v>
      </c>
      <c r="G18" s="35"/>
      <c r="H18" s="37"/>
    </row>
    <row r="19" customFormat="false" ht="20.1" hidden="false" customHeight="true" outlineLevel="0" collapsed="false">
      <c r="A19" s="38" t="s">
        <v>914</v>
      </c>
      <c r="B19" s="37" t="s">
        <v>915</v>
      </c>
      <c r="C19" s="39" t="s">
        <v>133</v>
      </c>
      <c r="D19" s="35"/>
      <c r="E19" s="36"/>
      <c r="F19" s="35" t="n">
        <v>4000</v>
      </c>
      <c r="G19" s="35"/>
      <c r="H19" s="37"/>
    </row>
    <row r="20" customFormat="false" ht="20.1" hidden="false" customHeight="true" outlineLevel="0" collapsed="false">
      <c r="A20" s="38" t="s">
        <v>916</v>
      </c>
      <c r="B20" s="37" t="s">
        <v>917</v>
      </c>
      <c r="C20" s="39" t="s">
        <v>133</v>
      </c>
      <c r="D20" s="35"/>
      <c r="E20" s="36"/>
      <c r="F20" s="35" t="n">
        <v>4000</v>
      </c>
      <c r="G20" s="35"/>
      <c r="H20" s="41"/>
    </row>
    <row r="21" customFormat="false" ht="20.1" hidden="false" customHeight="true" outlineLevel="0" collapsed="false">
      <c r="A21" s="38" t="s">
        <v>918</v>
      </c>
      <c r="B21" s="37" t="s">
        <v>919</v>
      </c>
      <c r="C21" s="39" t="s">
        <v>133</v>
      </c>
      <c r="D21" s="35"/>
      <c r="E21" s="36"/>
      <c r="F21" s="35" t="n">
        <v>1292.68</v>
      </c>
      <c r="G21" s="35"/>
      <c r="H21" s="41"/>
    </row>
    <row r="22" customFormat="false" ht="20.1" hidden="false" customHeight="true" outlineLevel="0" collapsed="false">
      <c r="A22" s="38" t="s">
        <v>920</v>
      </c>
      <c r="B22" s="37" t="s">
        <v>919</v>
      </c>
      <c r="C22" s="39" t="s">
        <v>133</v>
      </c>
      <c r="D22" s="35"/>
      <c r="E22" s="36"/>
      <c r="F22" s="35" t="n">
        <v>1199.15</v>
      </c>
      <c r="G22" s="35"/>
      <c r="H22" s="41"/>
    </row>
    <row r="23" customFormat="false" ht="20.1" hidden="false" customHeight="true" outlineLevel="0" collapsed="false">
      <c r="A23" s="38" t="s">
        <v>921</v>
      </c>
      <c r="B23" s="37" t="s">
        <v>919</v>
      </c>
      <c r="C23" s="39" t="s">
        <v>133</v>
      </c>
      <c r="D23" s="35"/>
      <c r="E23" s="36"/>
      <c r="F23" s="35" t="n">
        <v>1583.75</v>
      </c>
      <c r="G23" s="35"/>
      <c r="H23" s="41"/>
    </row>
    <row r="24" customFormat="false" ht="20.1" hidden="false" customHeight="true" outlineLevel="0" collapsed="false">
      <c r="A24" s="38" t="s">
        <v>922</v>
      </c>
      <c r="B24" s="37" t="s">
        <v>896</v>
      </c>
      <c r="C24" s="39" t="s">
        <v>133</v>
      </c>
      <c r="D24" s="35"/>
      <c r="E24" s="36"/>
      <c r="F24" s="35" t="n">
        <v>1015</v>
      </c>
      <c r="G24" s="35"/>
      <c r="H24" s="41"/>
    </row>
    <row r="25" customFormat="false" ht="20.1" hidden="false" customHeight="true" outlineLevel="0" collapsed="false">
      <c r="A25" s="38" t="s">
        <v>923</v>
      </c>
      <c r="B25" s="37" t="s">
        <v>892</v>
      </c>
      <c r="C25" s="39" t="s">
        <v>133</v>
      </c>
      <c r="D25" s="35"/>
      <c r="E25" s="36"/>
      <c r="F25" s="35" t="n">
        <v>1015</v>
      </c>
      <c r="G25" s="35"/>
      <c r="H25" s="41"/>
    </row>
    <row r="26" customFormat="false" ht="20.1" hidden="false" customHeight="true" outlineLevel="0" collapsed="false">
      <c r="A26" s="38" t="s">
        <v>924</v>
      </c>
      <c r="B26" s="37" t="s">
        <v>890</v>
      </c>
      <c r="C26" s="39" t="s">
        <v>133</v>
      </c>
      <c r="D26" s="35"/>
      <c r="E26" s="36"/>
      <c r="F26" s="35" t="n">
        <v>1015</v>
      </c>
      <c r="G26" s="35"/>
      <c r="H26" s="41"/>
    </row>
    <row r="27" customFormat="false" ht="20.1" hidden="false" customHeight="true" outlineLevel="0" collapsed="false">
      <c r="A27" s="38" t="s">
        <v>925</v>
      </c>
      <c r="B27" s="37" t="s">
        <v>926</v>
      </c>
      <c r="C27" s="39" t="s">
        <v>133</v>
      </c>
      <c r="D27" s="35"/>
      <c r="E27" s="36"/>
      <c r="F27" s="35" t="n">
        <v>1015</v>
      </c>
      <c r="G27" s="35"/>
      <c r="H27" s="41"/>
    </row>
    <row r="28" customFormat="false" ht="20.1" hidden="false" customHeight="true" outlineLevel="0" collapsed="false">
      <c r="A28" s="38" t="s">
        <v>927</v>
      </c>
      <c r="B28" s="37" t="s">
        <v>928</v>
      </c>
      <c r="C28" s="39" t="s">
        <v>130</v>
      </c>
      <c r="D28" s="35"/>
      <c r="E28" s="36"/>
      <c r="F28" s="35"/>
      <c r="G28" s="35" t="n">
        <v>1015</v>
      </c>
      <c r="H28" s="41"/>
    </row>
    <row r="29" customFormat="false" ht="20.1" hidden="false" customHeight="true" outlineLevel="0" collapsed="false">
      <c r="A29" s="38" t="s">
        <v>929</v>
      </c>
      <c r="B29" s="37" t="s">
        <v>890</v>
      </c>
      <c r="C29" s="39" t="s">
        <v>133</v>
      </c>
      <c r="D29" s="35"/>
      <c r="E29" s="36"/>
      <c r="F29" s="35" t="n">
        <v>2000</v>
      </c>
      <c r="G29" s="35"/>
      <c r="H29" s="41"/>
    </row>
    <row r="30" customFormat="false" ht="20.1" hidden="false" customHeight="true" outlineLevel="0" collapsed="false">
      <c r="A30" s="38"/>
      <c r="B30" s="37"/>
      <c r="C30" s="39"/>
      <c r="D30" s="35"/>
      <c r="E30" s="36"/>
      <c r="F30" s="35"/>
      <c r="G30" s="35"/>
      <c r="H30" s="41"/>
    </row>
    <row r="31" customFormat="false" ht="20.1" hidden="false" customHeight="true" outlineLevel="0" collapsed="false">
      <c r="A31" s="38"/>
      <c r="B31" s="37"/>
      <c r="C31" s="39"/>
      <c r="D31" s="35"/>
      <c r="E31" s="36"/>
      <c r="F31" s="35"/>
      <c r="G31" s="35"/>
      <c r="H31" s="41"/>
    </row>
    <row r="32" customFormat="false" ht="20.1" hidden="false" customHeight="true" outlineLevel="0" collapsed="false">
      <c r="A32" s="38"/>
      <c r="B32" s="37"/>
      <c r="C32" s="39"/>
      <c r="D32" s="35"/>
      <c r="E32" s="36"/>
      <c r="F32" s="35"/>
      <c r="G32" s="35"/>
      <c r="H32" s="41"/>
    </row>
    <row r="33" customFormat="false" ht="20.1" hidden="false" customHeight="true" outlineLevel="0" collapsed="false">
      <c r="A33" s="38"/>
      <c r="B33" s="37"/>
      <c r="C33" s="39"/>
      <c r="D33" s="35"/>
      <c r="E33" s="36"/>
      <c r="F33" s="35"/>
      <c r="G33" s="35"/>
      <c r="H33" s="41"/>
    </row>
    <row r="34" customFormat="false" ht="20.1" hidden="false" customHeight="true" outlineLevel="0" collapsed="false">
      <c r="A34" s="38"/>
      <c r="B34" s="37"/>
      <c r="C34" s="39"/>
      <c r="D34" s="35"/>
      <c r="E34" s="36"/>
      <c r="F34" s="35"/>
      <c r="G34" s="35"/>
      <c r="H34" s="41"/>
    </row>
    <row r="35" customFormat="false" ht="20.1" hidden="false" customHeight="true" outlineLevel="0" collapsed="false">
      <c r="A35" s="38"/>
      <c r="B35" s="37"/>
      <c r="C35" s="39"/>
      <c r="D35" s="35"/>
      <c r="E35" s="36"/>
      <c r="F35" s="35"/>
      <c r="G35" s="35"/>
      <c r="H35" s="41"/>
    </row>
    <row r="36" customFormat="false" ht="20.1" hidden="false" customHeight="true" outlineLevel="0" collapsed="false">
      <c r="A36" s="44" t="s">
        <v>172</v>
      </c>
      <c r="B36" s="44"/>
      <c r="C36" s="44"/>
      <c r="D36" s="45" t="n">
        <f aca="false">SUM(D5:D35)</f>
        <v>0</v>
      </c>
      <c r="E36" s="46" t="n">
        <f aca="false">SUM(E5:E35)</f>
        <v>0</v>
      </c>
      <c r="F36" s="46" t="n">
        <f aca="false">SUM(F5:F35)</f>
        <v>62135.58</v>
      </c>
      <c r="G36" s="47" t="n">
        <f aca="false">SUM(G5:G35)</f>
        <v>1015</v>
      </c>
      <c r="H36" s="55"/>
    </row>
    <row r="37" customFormat="false" ht="20.1" hidden="false" customHeight="true" outlineLevel="0" collapsed="false">
      <c r="A37" s="44" t="s">
        <v>173</v>
      </c>
      <c r="B37" s="44"/>
      <c r="C37" s="44"/>
      <c r="D37" s="49" t="n">
        <f aca="false">SUM(D36,E36,F36,G36)</f>
        <v>63150.58</v>
      </c>
      <c r="E37" s="49"/>
      <c r="F37" s="49"/>
      <c r="G37" s="49"/>
      <c r="H37" s="50" t="s">
        <v>174</v>
      </c>
    </row>
    <row r="38" customFormat="false" ht="21.75" hidden="false" customHeight="true" outlineLevel="0" collapsed="false">
      <c r="A38" s="44" t="s">
        <v>175</v>
      </c>
      <c r="B38" s="44"/>
      <c r="C38" s="44"/>
      <c r="D38" s="51" t="n">
        <f aca="false">D3-D37</f>
        <v>4105.42</v>
      </c>
      <c r="E38" s="51"/>
      <c r="F38" s="51"/>
      <c r="G38" s="51"/>
      <c r="H38" s="52"/>
    </row>
    <row r="39" customFormat="false" ht="20.1" hidden="false" customHeight="true" outlineLevel="0" collapsed="false">
      <c r="A39" s="53"/>
      <c r="B39" s="54"/>
      <c r="C39" s="53"/>
      <c r="D39" s="53"/>
      <c r="E39" s="53"/>
    </row>
    <row r="40" customFormat="false" ht="20.1" hidden="false" customHeight="true" outlineLevel="0" collapsed="false">
      <c r="A40" s="53"/>
      <c r="B40" s="54"/>
      <c r="C40" s="53"/>
      <c r="D40" s="53"/>
      <c r="E40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36:C36"/>
    <mergeCell ref="A37:C37"/>
    <mergeCell ref="D37:G37"/>
    <mergeCell ref="A38:C38"/>
    <mergeCell ref="D38:G38"/>
  </mergeCells>
  <hyperlinks>
    <hyperlink ref="H1" location="Indice!A1" display="ÍNDICE"/>
  </hyperlinks>
  <printOptions headings="false" gridLines="false" gridLinesSet="true" horizontalCentered="false" verticalCentered="false"/>
  <pageMargins left="0.25" right="0.25" top="0.3" bottom="0.3" header="0.3" footer="0.3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>&amp;L&amp;10UNIVERSIDADE FEDERAL DE SERGIPE_x005F_x000D_PRÓ-REITORIA DE PÓS-GRADUAÇÃO E PESQUISA</oddHeader>
    <oddFooter>&amp;L&amp;10&amp;D&amp;R&amp;10&amp;P</oddFooter>
    <firstHeader/>
    <firstFooter/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48</v>
      </c>
      <c r="B1" s="20" t="s">
        <v>47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20694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/>
      <c r="B5" s="33"/>
      <c r="C5" s="34"/>
      <c r="D5" s="35"/>
      <c r="E5" s="36"/>
      <c r="F5" s="35"/>
      <c r="G5" s="35"/>
      <c r="H5" s="37"/>
    </row>
    <row r="6" customFormat="false" ht="20.1" hidden="false" customHeight="true" outlineLevel="0" collapsed="false">
      <c r="A6" s="38" t="s">
        <v>930</v>
      </c>
      <c r="B6" s="37" t="s">
        <v>931</v>
      </c>
      <c r="C6" s="39" t="s">
        <v>133</v>
      </c>
      <c r="D6" s="35"/>
      <c r="E6" s="36"/>
      <c r="F6" s="35"/>
      <c r="G6" s="35"/>
      <c r="H6" s="37"/>
    </row>
    <row r="7" customFormat="false" ht="21" hidden="false" customHeight="true" outlineLevel="0" collapsed="false">
      <c r="A7" s="38" t="s">
        <v>932</v>
      </c>
      <c r="B7" s="37" t="s">
        <v>933</v>
      </c>
      <c r="C7" s="39" t="s">
        <v>133</v>
      </c>
      <c r="D7" s="35"/>
      <c r="E7" s="36"/>
      <c r="F7" s="35" t="n">
        <v>1076.09</v>
      </c>
      <c r="G7" s="35"/>
      <c r="H7" s="37"/>
    </row>
    <row r="8" customFormat="false" ht="20.1" hidden="false" customHeight="true" outlineLevel="0" collapsed="false">
      <c r="A8" s="38" t="s">
        <v>934</v>
      </c>
      <c r="B8" s="37" t="s">
        <v>551</v>
      </c>
      <c r="C8" s="39" t="s">
        <v>133</v>
      </c>
      <c r="D8" s="35"/>
      <c r="E8" s="36"/>
      <c r="F8" s="35" t="n">
        <v>2124.53</v>
      </c>
      <c r="G8" s="35"/>
      <c r="H8" s="37"/>
    </row>
    <row r="9" customFormat="false" ht="20.1" hidden="false" customHeight="true" outlineLevel="0" collapsed="false">
      <c r="A9" s="38" t="s">
        <v>935</v>
      </c>
      <c r="B9" s="37" t="s">
        <v>545</v>
      </c>
      <c r="C9" s="39" t="s">
        <v>133</v>
      </c>
      <c r="D9" s="35"/>
      <c r="E9" s="36"/>
      <c r="F9" s="35" t="n">
        <v>2207.3</v>
      </c>
      <c r="G9" s="35"/>
      <c r="H9" s="37"/>
    </row>
    <row r="10" customFormat="false" ht="20.1" hidden="false" customHeight="true" outlineLevel="0" collapsed="false">
      <c r="A10" s="38" t="s">
        <v>936</v>
      </c>
      <c r="B10" s="37" t="s">
        <v>937</v>
      </c>
      <c r="C10" s="39" t="s">
        <v>133</v>
      </c>
      <c r="D10" s="35"/>
      <c r="E10" s="36"/>
      <c r="F10" s="35" t="n">
        <v>250</v>
      </c>
      <c r="G10" s="35"/>
      <c r="H10" s="37"/>
    </row>
    <row r="11" customFormat="false" ht="20.1" hidden="false" customHeight="true" outlineLevel="0" collapsed="false">
      <c r="A11" s="38" t="s">
        <v>938</v>
      </c>
      <c r="B11" s="37" t="s">
        <v>937</v>
      </c>
      <c r="C11" s="39" t="s">
        <v>133</v>
      </c>
      <c r="D11" s="35"/>
      <c r="E11" s="36"/>
      <c r="F11" s="35" t="n">
        <v>200</v>
      </c>
      <c r="G11" s="35"/>
      <c r="H11" s="37"/>
    </row>
    <row r="12" customFormat="false" ht="20.1" hidden="false" customHeight="true" outlineLevel="0" collapsed="false">
      <c r="A12" s="38" t="s">
        <v>939</v>
      </c>
      <c r="B12" s="37" t="s">
        <v>940</v>
      </c>
      <c r="C12" s="39" t="s">
        <v>133</v>
      </c>
      <c r="D12" s="35"/>
      <c r="E12" s="36"/>
      <c r="F12" s="35"/>
      <c r="G12" s="35"/>
      <c r="H12" s="37"/>
    </row>
    <row r="13" customFormat="false" ht="20.1" hidden="false" customHeight="true" outlineLevel="0" collapsed="false">
      <c r="A13" s="38" t="s">
        <v>941</v>
      </c>
      <c r="B13" s="37" t="s">
        <v>933</v>
      </c>
      <c r="C13" s="39" t="s">
        <v>133</v>
      </c>
      <c r="D13" s="35"/>
      <c r="E13" s="36"/>
      <c r="F13" s="35" t="n">
        <v>2000</v>
      </c>
      <c r="G13" s="35"/>
      <c r="H13" s="37"/>
    </row>
    <row r="14" customFormat="false" ht="20.1" hidden="false" customHeight="true" outlineLevel="0" collapsed="false">
      <c r="A14" s="38" t="s">
        <v>942</v>
      </c>
      <c r="B14" s="37" t="s">
        <v>943</v>
      </c>
      <c r="C14" s="39" t="s">
        <v>133</v>
      </c>
      <c r="D14" s="35"/>
      <c r="E14" s="36"/>
      <c r="F14" s="35" t="n">
        <v>1338.16</v>
      </c>
      <c r="G14" s="35"/>
      <c r="H14" s="37"/>
    </row>
    <row r="15" customFormat="false" ht="20.1" hidden="false" customHeight="true" outlineLevel="0" collapsed="false">
      <c r="A15" s="38" t="s">
        <v>944</v>
      </c>
      <c r="B15" s="37" t="s">
        <v>945</v>
      </c>
      <c r="C15" s="39" t="s">
        <v>133</v>
      </c>
      <c r="D15" s="35"/>
      <c r="E15" s="36"/>
      <c r="F15" s="35" t="n">
        <v>1489.97</v>
      </c>
      <c r="G15" s="35"/>
      <c r="H15" s="37"/>
    </row>
    <row r="16" customFormat="false" ht="20.1" hidden="false" customHeight="true" outlineLevel="0" collapsed="false">
      <c r="A16" s="38" t="s">
        <v>946</v>
      </c>
      <c r="B16" s="37" t="s">
        <v>947</v>
      </c>
      <c r="C16" s="39" t="s">
        <v>133</v>
      </c>
      <c r="D16" s="35"/>
      <c r="E16" s="36"/>
      <c r="F16" s="35" t="n">
        <v>910</v>
      </c>
      <c r="G16" s="35"/>
      <c r="H16" s="41"/>
    </row>
    <row r="17" customFormat="false" ht="20.1" hidden="false" customHeight="true" outlineLevel="0" collapsed="false">
      <c r="A17" s="38" t="s">
        <v>948</v>
      </c>
      <c r="B17" s="37" t="s">
        <v>949</v>
      </c>
      <c r="C17" s="39" t="s">
        <v>133</v>
      </c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 t="s">
        <v>950</v>
      </c>
      <c r="B18" s="37" t="s">
        <v>802</v>
      </c>
      <c r="C18" s="39" t="s">
        <v>133</v>
      </c>
      <c r="D18" s="35"/>
      <c r="E18" s="36"/>
      <c r="F18" s="35" t="n">
        <v>1487.97</v>
      </c>
      <c r="G18" s="35"/>
      <c r="H18" s="41"/>
    </row>
    <row r="19" customFormat="false" ht="20.1" hidden="false" customHeight="true" outlineLevel="0" collapsed="false">
      <c r="A19" s="38" t="s">
        <v>951</v>
      </c>
      <c r="B19" s="37" t="s">
        <v>952</v>
      </c>
      <c r="C19" s="39" t="s">
        <v>133</v>
      </c>
      <c r="D19" s="35"/>
      <c r="E19" s="36"/>
      <c r="F19" s="35" t="n">
        <v>1655.52</v>
      </c>
      <c r="G19" s="35"/>
      <c r="H19" s="41"/>
    </row>
    <row r="20" customFormat="false" ht="20.1" hidden="false" customHeight="true" outlineLevel="0" collapsed="false">
      <c r="A20" s="38" t="s">
        <v>953</v>
      </c>
      <c r="B20" s="37" t="s">
        <v>937</v>
      </c>
      <c r="C20" s="39" t="s">
        <v>133</v>
      </c>
      <c r="D20" s="35"/>
      <c r="E20" s="36"/>
      <c r="F20" s="35" t="n">
        <v>377.76</v>
      </c>
      <c r="G20" s="35"/>
      <c r="H20" s="41"/>
    </row>
    <row r="21" customFormat="false" ht="20.1" hidden="false" customHeight="true" outlineLevel="0" collapsed="false">
      <c r="A21" s="38" t="s">
        <v>939</v>
      </c>
      <c r="B21" s="37" t="s">
        <v>940</v>
      </c>
      <c r="C21" s="39" t="s">
        <v>133</v>
      </c>
      <c r="D21" s="35"/>
      <c r="E21" s="36"/>
      <c r="F21" s="35" t="n">
        <v>2000</v>
      </c>
      <c r="G21" s="35"/>
      <c r="H21" s="41"/>
    </row>
    <row r="22" customFormat="false" ht="20.1" hidden="false" customHeight="true" outlineLevel="0" collapsed="false">
      <c r="A22" s="38" t="s">
        <v>954</v>
      </c>
      <c r="B22" s="1" t="s">
        <v>940</v>
      </c>
      <c r="C22" s="39" t="s">
        <v>133</v>
      </c>
      <c r="D22" s="35"/>
      <c r="E22" s="36"/>
      <c r="F22" s="35" t="n">
        <v>1890.47</v>
      </c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38"/>
      <c r="B26" s="37"/>
      <c r="C26" s="39"/>
      <c r="D26" s="35"/>
      <c r="E26" s="36"/>
      <c r="F26" s="35"/>
      <c r="G26" s="35"/>
      <c r="H26" s="41"/>
    </row>
    <row r="27" customFormat="false" ht="20.1" hidden="false" customHeight="true" outlineLevel="0" collapsed="false">
      <c r="A27" s="38"/>
      <c r="B27" s="37"/>
      <c r="C27" s="39"/>
      <c r="D27" s="35"/>
      <c r="E27" s="36"/>
      <c r="F27" s="35"/>
      <c r="G27" s="35"/>
      <c r="H27" s="41"/>
    </row>
    <row r="28" customFormat="false" ht="20.1" hidden="false" customHeight="true" outlineLevel="0" collapsed="false">
      <c r="A28" s="44" t="s">
        <v>172</v>
      </c>
      <c r="B28" s="44"/>
      <c r="C28" s="44"/>
      <c r="D28" s="45" t="n">
        <f aca="false">SUM(D5:D27)</f>
        <v>0</v>
      </c>
      <c r="E28" s="46" t="n">
        <f aca="false">SUM(E5:E27)</f>
        <v>0</v>
      </c>
      <c r="F28" s="46" t="n">
        <f aca="false">SUM(F5:F27)</f>
        <v>19007.77</v>
      </c>
      <c r="G28" s="47" t="n">
        <f aca="false">SUM(G5:G27)</f>
        <v>0</v>
      </c>
      <c r="H28" s="55"/>
    </row>
    <row r="29" customFormat="false" ht="20.1" hidden="false" customHeight="true" outlineLevel="0" collapsed="false">
      <c r="A29" s="44" t="s">
        <v>173</v>
      </c>
      <c r="B29" s="44"/>
      <c r="C29" s="44"/>
      <c r="D29" s="49" t="n">
        <f aca="false">SUM(D28,E28,F28,G28)</f>
        <v>19007.77</v>
      </c>
      <c r="E29" s="49"/>
      <c r="F29" s="49"/>
      <c r="G29" s="49"/>
      <c r="H29" s="50" t="s">
        <v>174</v>
      </c>
    </row>
    <row r="30" customFormat="false" ht="21.75" hidden="false" customHeight="true" outlineLevel="0" collapsed="false">
      <c r="A30" s="44" t="s">
        <v>175</v>
      </c>
      <c r="B30" s="44"/>
      <c r="C30" s="44"/>
      <c r="D30" s="51" t="n">
        <f aca="false">D3-D29</f>
        <v>1686.23</v>
      </c>
      <c r="E30" s="51"/>
      <c r="F30" s="51"/>
      <c r="G30" s="51"/>
      <c r="H30" s="52"/>
    </row>
    <row r="31" customFormat="false" ht="20.1" hidden="false" customHeight="true" outlineLevel="0" collapsed="false">
      <c r="A31" s="53"/>
      <c r="B31" s="54"/>
      <c r="C31" s="53"/>
      <c r="D31" s="53"/>
      <c r="E31" s="53"/>
    </row>
    <row r="32" customFormat="false" ht="20.1" hidden="false" customHeight="true" outlineLevel="0" collapsed="false">
      <c r="A32" s="53"/>
      <c r="B32" s="54"/>
      <c r="C32" s="53"/>
      <c r="D32" s="53"/>
      <c r="E32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8:C28"/>
    <mergeCell ref="A29:C29"/>
    <mergeCell ref="D29:G29"/>
    <mergeCell ref="A30:C30"/>
    <mergeCell ref="D30:G30"/>
  </mergeCells>
  <hyperlinks>
    <hyperlink ref="H1" location="Indice!A1" display="ÍNDICE"/>
  </hyperlinks>
  <printOptions headings="false" gridLines="false" gridLinesSet="true" horizontalCentered="false" verticalCentered="false"/>
  <pageMargins left="0.511805555555556" right="0.511805555555556" top="0.7875" bottom="0.787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50</v>
      </c>
      <c r="B1" s="20" t="s">
        <v>49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17218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 t="s">
        <v>955</v>
      </c>
      <c r="B5" s="33" t="s">
        <v>956</v>
      </c>
      <c r="C5" s="34" t="s">
        <v>133</v>
      </c>
      <c r="D5" s="35"/>
      <c r="E5" s="36"/>
      <c r="F5" s="35" t="n">
        <v>190</v>
      </c>
      <c r="G5" s="35"/>
      <c r="H5" s="37"/>
    </row>
    <row r="6" customFormat="false" ht="20.1" hidden="false" customHeight="true" outlineLevel="0" collapsed="false">
      <c r="A6" s="38" t="s">
        <v>957</v>
      </c>
      <c r="B6" s="37" t="s">
        <v>956</v>
      </c>
      <c r="C6" s="39" t="s">
        <v>133</v>
      </c>
      <c r="D6" s="35"/>
      <c r="E6" s="36"/>
      <c r="F6" s="35" t="n">
        <v>3167.37</v>
      </c>
      <c r="G6" s="35"/>
      <c r="H6" s="37"/>
    </row>
    <row r="7" customFormat="false" ht="21" hidden="false" customHeight="true" outlineLevel="0" collapsed="false">
      <c r="A7" s="38" t="s">
        <v>958</v>
      </c>
      <c r="B7" s="37" t="s">
        <v>959</v>
      </c>
      <c r="C7" s="39" t="s">
        <v>133</v>
      </c>
      <c r="D7" s="35"/>
      <c r="E7" s="36"/>
      <c r="F7" s="35"/>
      <c r="G7" s="35"/>
      <c r="H7" s="37"/>
    </row>
    <row r="8" customFormat="false" ht="20.1" hidden="false" customHeight="true" outlineLevel="0" collapsed="false">
      <c r="A8" s="38" t="s">
        <v>960</v>
      </c>
      <c r="B8" s="37" t="s">
        <v>961</v>
      </c>
      <c r="C8" s="39" t="s">
        <v>133</v>
      </c>
      <c r="D8" s="35"/>
      <c r="E8" s="36"/>
      <c r="F8" s="35" t="n">
        <v>2950</v>
      </c>
      <c r="G8" s="35"/>
      <c r="H8" s="37"/>
    </row>
    <row r="9" customFormat="false" ht="20.1" hidden="false" customHeight="true" outlineLevel="0" collapsed="false">
      <c r="A9" s="38" t="s">
        <v>962</v>
      </c>
      <c r="B9" s="37" t="s">
        <v>434</v>
      </c>
      <c r="C9" s="39" t="s">
        <v>133</v>
      </c>
      <c r="D9" s="35"/>
      <c r="E9" s="36"/>
      <c r="F9" s="35"/>
      <c r="G9" s="35"/>
      <c r="H9" s="37"/>
    </row>
    <row r="10" customFormat="false" ht="20.1" hidden="false" customHeight="true" outlineLevel="0" collapsed="false">
      <c r="A10" s="38" t="s">
        <v>963</v>
      </c>
      <c r="B10" s="37" t="s">
        <v>964</v>
      </c>
      <c r="C10" s="39" t="s">
        <v>133</v>
      </c>
      <c r="D10" s="35"/>
      <c r="E10" s="36"/>
      <c r="F10" s="35" t="n">
        <v>2978.5</v>
      </c>
      <c r="G10" s="35"/>
      <c r="H10" s="37"/>
    </row>
    <row r="11" customFormat="false" ht="20.1" hidden="false" customHeight="true" outlineLevel="0" collapsed="false">
      <c r="A11" s="38" t="s">
        <v>965</v>
      </c>
      <c r="B11" s="37" t="s">
        <v>966</v>
      </c>
      <c r="C11" s="39" t="s">
        <v>130</v>
      </c>
      <c r="D11" s="35"/>
      <c r="E11" s="36"/>
      <c r="F11" s="35"/>
      <c r="G11" s="35"/>
      <c r="H11" s="37"/>
    </row>
    <row r="12" customFormat="false" ht="20.1" hidden="false" customHeight="true" outlineLevel="0" collapsed="false">
      <c r="A12" s="38" t="s">
        <v>967</v>
      </c>
      <c r="B12" s="37" t="s">
        <v>968</v>
      </c>
      <c r="C12" s="39" t="s">
        <v>130</v>
      </c>
      <c r="D12" s="35"/>
      <c r="E12" s="36"/>
      <c r="F12" s="35"/>
      <c r="G12" s="35" t="n">
        <v>500</v>
      </c>
      <c r="H12" s="37"/>
    </row>
    <row r="13" customFormat="false" ht="20.1" hidden="false" customHeight="true" outlineLevel="0" collapsed="false">
      <c r="A13" s="38" t="s">
        <v>969</v>
      </c>
      <c r="B13" s="37" t="s">
        <v>970</v>
      </c>
      <c r="C13" s="39" t="s">
        <v>130</v>
      </c>
      <c r="D13" s="35"/>
      <c r="E13" s="36"/>
      <c r="F13" s="35"/>
      <c r="G13" s="35" t="n">
        <v>500</v>
      </c>
      <c r="H13" s="37"/>
    </row>
    <row r="14" customFormat="false" ht="20.1" hidden="false" customHeight="true" outlineLevel="0" collapsed="false">
      <c r="A14" s="38"/>
      <c r="B14" s="37"/>
      <c r="C14" s="39"/>
      <c r="D14" s="35"/>
      <c r="E14" s="36"/>
      <c r="F14" s="35"/>
      <c r="G14" s="35"/>
      <c r="H14" s="37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37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0</v>
      </c>
      <c r="F26" s="46" t="n">
        <f aca="false">SUM(F5:F25)</f>
        <v>9285.87</v>
      </c>
      <c r="G26" s="47" t="n">
        <f aca="false">SUM(G5:G25)</f>
        <v>1000</v>
      </c>
      <c r="H26" s="55"/>
    </row>
    <row r="27" customFormat="false" ht="20.1" hidden="false" customHeight="true" outlineLevel="0" collapsed="false">
      <c r="A27" s="44" t="s">
        <v>173</v>
      </c>
      <c r="B27" s="44"/>
      <c r="C27" s="44"/>
      <c r="D27" s="49" t="n">
        <f aca="false">SUM(D26,E26,F26,G26)</f>
        <v>10285.87</v>
      </c>
      <c r="E27" s="49"/>
      <c r="F27" s="49"/>
      <c r="G27" s="49"/>
      <c r="H27" s="50" t="s">
        <v>174</v>
      </c>
    </row>
    <row r="28" customFormat="false" ht="21.75" hidden="false" customHeight="true" outlineLevel="0" collapsed="false">
      <c r="A28" s="44" t="s">
        <v>175</v>
      </c>
      <c r="B28" s="44"/>
      <c r="C28" s="44"/>
      <c r="D28" s="51" t="n">
        <f aca="false">D3-D27</f>
        <v>6932.13</v>
      </c>
      <c r="E28" s="51"/>
      <c r="F28" s="51"/>
      <c r="G28" s="51"/>
      <c r="H28" s="52"/>
    </row>
    <row r="29" customFormat="false" ht="20.1" hidden="false" customHeight="true" outlineLevel="0" collapsed="false">
      <c r="A29" s="53"/>
      <c r="B29" s="54"/>
      <c r="C29" s="53"/>
      <c r="D29" s="53"/>
      <c r="E29" s="53"/>
    </row>
    <row r="30" customFormat="false" ht="20.1" hidden="false" customHeight="true" outlineLevel="0" collapsed="false">
      <c r="A30" s="53"/>
      <c r="B30" s="54"/>
      <c r="C30" s="53"/>
      <c r="D30" s="53"/>
      <c r="E30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511805555555556" right="0.511805555555556" top="0.7875" bottom="0.787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100</v>
      </c>
      <c r="B1" s="20" t="s">
        <v>51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7948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/>
      <c r="B5" s="33"/>
      <c r="C5" s="34"/>
      <c r="D5" s="35"/>
      <c r="E5" s="36"/>
      <c r="F5" s="35"/>
      <c r="G5" s="35"/>
      <c r="H5" s="37"/>
    </row>
    <row r="6" customFormat="false" ht="20.1" hidden="false" customHeight="true" outlineLevel="0" collapsed="false">
      <c r="A6" s="38" t="s">
        <v>971</v>
      </c>
      <c r="B6" s="37" t="s">
        <v>972</v>
      </c>
      <c r="C6" s="39" t="s">
        <v>133</v>
      </c>
      <c r="D6" s="35"/>
      <c r="E6" s="36"/>
      <c r="F6" s="35" t="n">
        <v>794</v>
      </c>
      <c r="G6" s="35"/>
      <c r="H6" s="37"/>
    </row>
    <row r="7" customFormat="false" ht="21" hidden="false" customHeight="true" outlineLevel="0" collapsed="false">
      <c r="A7" s="38" t="s">
        <v>973</v>
      </c>
      <c r="B7" s="37" t="s">
        <v>974</v>
      </c>
      <c r="C7" s="39" t="s">
        <v>130</v>
      </c>
      <c r="D7" s="35"/>
      <c r="E7" s="36"/>
      <c r="F7" s="35"/>
      <c r="G7" s="35" t="n">
        <v>794</v>
      </c>
      <c r="H7" s="37"/>
    </row>
    <row r="8" customFormat="false" ht="20.1" hidden="false" customHeight="true" outlineLevel="0" collapsed="false">
      <c r="A8" s="38" t="s">
        <v>975</v>
      </c>
      <c r="B8" s="37" t="s">
        <v>976</v>
      </c>
      <c r="C8" s="39" t="s">
        <v>133</v>
      </c>
      <c r="D8" s="35"/>
      <c r="E8" s="36"/>
      <c r="F8" s="35" t="n">
        <v>2000</v>
      </c>
      <c r="G8" s="35"/>
      <c r="H8" s="37"/>
    </row>
    <row r="9" customFormat="false" ht="20.1" hidden="false" customHeight="true" outlineLevel="0" collapsed="false">
      <c r="A9" s="38" t="s">
        <v>977</v>
      </c>
      <c r="B9" s="37" t="s">
        <v>978</v>
      </c>
      <c r="C9" s="39" t="s">
        <v>133</v>
      </c>
      <c r="D9" s="35"/>
      <c r="E9" s="36"/>
      <c r="F9" s="35" t="n">
        <v>2000</v>
      </c>
      <c r="G9" s="35"/>
      <c r="H9" s="37"/>
    </row>
    <row r="10" customFormat="false" ht="20.1" hidden="false" customHeight="true" outlineLevel="0" collapsed="false">
      <c r="A10" s="38" t="s">
        <v>979</v>
      </c>
      <c r="B10" s="37" t="s">
        <v>980</v>
      </c>
      <c r="C10" s="39" t="s">
        <v>133</v>
      </c>
      <c r="D10" s="35"/>
      <c r="E10" s="36"/>
      <c r="F10" s="35" t="n">
        <v>794</v>
      </c>
      <c r="G10" s="35"/>
      <c r="H10" s="37"/>
    </row>
    <row r="11" customFormat="false" ht="20.1" hidden="false" customHeight="true" outlineLevel="0" collapsed="false">
      <c r="A11" s="38" t="s">
        <v>981</v>
      </c>
      <c r="B11" s="37" t="s">
        <v>982</v>
      </c>
      <c r="C11" s="39" t="s">
        <v>133</v>
      </c>
      <c r="D11" s="35"/>
      <c r="E11" s="36"/>
      <c r="F11" s="35"/>
      <c r="G11" s="35"/>
      <c r="H11" s="37"/>
    </row>
    <row r="12" customFormat="false" ht="20.1" hidden="false" customHeight="true" outlineLevel="0" collapsed="false">
      <c r="A12" s="38" t="s">
        <v>983</v>
      </c>
      <c r="B12" s="37" t="s">
        <v>978</v>
      </c>
      <c r="C12" s="39" t="s">
        <v>133</v>
      </c>
      <c r="D12" s="35"/>
      <c r="E12" s="36"/>
      <c r="F12" s="35"/>
      <c r="G12" s="35"/>
      <c r="H12" s="37"/>
    </row>
    <row r="13" customFormat="false" ht="20.1" hidden="false" customHeight="true" outlineLevel="0" collapsed="false">
      <c r="A13" s="38"/>
      <c r="B13" s="37"/>
      <c r="C13" s="39"/>
      <c r="D13" s="35"/>
      <c r="E13" s="36"/>
      <c r="F13" s="35"/>
      <c r="G13" s="35"/>
      <c r="H13" s="37"/>
    </row>
    <row r="14" customFormat="false" ht="20.1" hidden="false" customHeight="true" outlineLevel="0" collapsed="false">
      <c r="A14" s="38"/>
      <c r="B14" s="37"/>
      <c r="C14" s="39"/>
      <c r="D14" s="35"/>
      <c r="E14" s="36"/>
      <c r="F14" s="35"/>
      <c r="G14" s="35"/>
      <c r="H14" s="37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37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0</v>
      </c>
      <c r="F26" s="46" t="n">
        <f aca="false">SUM(F5:F25)</f>
        <v>5588</v>
      </c>
      <c r="G26" s="47" t="n">
        <f aca="false">SUM(G5:G25)</f>
        <v>794</v>
      </c>
      <c r="H26" s="55"/>
    </row>
    <row r="27" customFormat="false" ht="20.1" hidden="false" customHeight="true" outlineLevel="0" collapsed="false">
      <c r="A27" s="44" t="s">
        <v>173</v>
      </c>
      <c r="B27" s="44"/>
      <c r="C27" s="44"/>
      <c r="D27" s="49" t="n">
        <f aca="false">SUM(D26,E26,F26,G26)</f>
        <v>6382</v>
      </c>
      <c r="E27" s="49"/>
      <c r="F27" s="49"/>
      <c r="G27" s="49"/>
      <c r="H27" s="50" t="s">
        <v>174</v>
      </c>
    </row>
    <row r="28" customFormat="false" ht="21.75" hidden="false" customHeight="true" outlineLevel="0" collapsed="false">
      <c r="A28" s="44" t="s">
        <v>175</v>
      </c>
      <c r="B28" s="44"/>
      <c r="C28" s="44"/>
      <c r="D28" s="51" t="n">
        <f aca="false">D3-D27</f>
        <v>1566</v>
      </c>
      <c r="E28" s="51"/>
      <c r="F28" s="51"/>
      <c r="G28" s="51"/>
      <c r="H28" s="52"/>
    </row>
    <row r="29" customFormat="false" ht="20.1" hidden="false" customHeight="true" outlineLevel="0" collapsed="false">
      <c r="A29" s="53"/>
      <c r="B29" s="54"/>
      <c r="C29" s="53"/>
      <c r="D29" s="53"/>
      <c r="E29" s="53"/>
    </row>
    <row r="30" customFormat="false" ht="20.1" hidden="false" customHeight="true" outlineLevel="0" collapsed="false">
      <c r="A30" s="53"/>
      <c r="B30" s="54"/>
      <c r="C30" s="53"/>
      <c r="D30" s="53"/>
      <c r="E30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511805555555556" right="0.511805555555556" top="0.7875" bottom="0.787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54</v>
      </c>
      <c r="B1" s="20" t="s">
        <v>53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11424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1" hidden="false" customHeight="true" outlineLevel="0" collapsed="false">
      <c r="A5" s="38" t="s">
        <v>984</v>
      </c>
      <c r="B5" s="37" t="s">
        <v>985</v>
      </c>
      <c r="C5" s="39" t="s">
        <v>133</v>
      </c>
      <c r="D5" s="35"/>
      <c r="E5" s="36"/>
      <c r="F5" s="35" t="n">
        <v>4000</v>
      </c>
      <c r="G5" s="35"/>
      <c r="H5" s="37"/>
    </row>
    <row r="6" customFormat="false" ht="20.1" hidden="false" customHeight="true" outlineLevel="0" collapsed="false">
      <c r="A6" s="38" t="s">
        <v>986</v>
      </c>
      <c r="B6" s="37" t="s">
        <v>987</v>
      </c>
      <c r="C6" s="39" t="s">
        <v>130</v>
      </c>
      <c r="D6" s="35"/>
      <c r="E6" s="36"/>
      <c r="F6" s="35" t="n">
        <v>180</v>
      </c>
      <c r="G6" s="35"/>
      <c r="H6" s="37"/>
    </row>
    <row r="7" customFormat="false" ht="20.1" hidden="false" customHeight="true" outlineLevel="0" collapsed="false">
      <c r="A7" s="38" t="s">
        <v>988</v>
      </c>
      <c r="B7" s="37" t="s">
        <v>989</v>
      </c>
      <c r="C7" s="39" t="s">
        <v>133</v>
      </c>
      <c r="D7" s="35"/>
      <c r="E7" s="36"/>
      <c r="F7" s="35" t="n">
        <v>420</v>
      </c>
      <c r="G7" s="35"/>
      <c r="H7" s="37"/>
    </row>
    <row r="8" customFormat="false" ht="20.1" hidden="false" customHeight="true" outlineLevel="0" collapsed="false">
      <c r="A8" s="38" t="s">
        <v>990</v>
      </c>
      <c r="B8" s="37" t="s">
        <v>989</v>
      </c>
      <c r="C8" s="39" t="s">
        <v>133</v>
      </c>
      <c r="D8" s="35"/>
      <c r="E8" s="36"/>
      <c r="F8" s="35" t="n">
        <v>680</v>
      </c>
      <c r="G8" s="35"/>
      <c r="H8" s="37"/>
    </row>
    <row r="9" customFormat="false" ht="20.1" hidden="false" customHeight="true" outlineLevel="0" collapsed="false">
      <c r="A9" s="38" t="s">
        <v>991</v>
      </c>
      <c r="B9" s="37" t="s">
        <v>989</v>
      </c>
      <c r="C9" s="39" t="s">
        <v>133</v>
      </c>
      <c r="D9" s="35"/>
      <c r="E9" s="36"/>
      <c r="F9" s="35" t="n">
        <v>350</v>
      </c>
      <c r="G9" s="35"/>
      <c r="H9" s="37"/>
    </row>
    <row r="10" customFormat="false" ht="20.1" hidden="false" customHeight="true" outlineLevel="0" collapsed="false">
      <c r="A10" s="38" t="s">
        <v>992</v>
      </c>
      <c r="B10" s="37" t="s">
        <v>993</v>
      </c>
      <c r="C10" s="39" t="s">
        <v>133</v>
      </c>
      <c r="D10" s="35"/>
      <c r="E10" s="36"/>
      <c r="F10" s="35" t="n">
        <v>251</v>
      </c>
      <c r="G10" s="35"/>
      <c r="H10" s="37"/>
    </row>
    <row r="11" customFormat="false" ht="20.1" hidden="false" customHeight="true" outlineLevel="0" collapsed="false">
      <c r="A11" s="38" t="s">
        <v>994</v>
      </c>
      <c r="B11" s="37" t="s">
        <v>995</v>
      </c>
      <c r="C11" s="39" t="s">
        <v>133</v>
      </c>
      <c r="D11" s="35"/>
      <c r="E11" s="36"/>
      <c r="F11" s="35" t="n">
        <v>2050</v>
      </c>
      <c r="G11" s="35"/>
      <c r="H11" s="37"/>
    </row>
    <row r="12" customFormat="false" ht="20.1" hidden="false" customHeight="true" outlineLevel="0" collapsed="false">
      <c r="A12" s="38" t="s">
        <v>996</v>
      </c>
      <c r="B12" s="37" t="s">
        <v>997</v>
      </c>
      <c r="C12" s="39" t="s">
        <v>133</v>
      </c>
      <c r="D12" s="35"/>
      <c r="E12" s="36"/>
      <c r="F12" s="35" t="n">
        <v>1500</v>
      </c>
      <c r="G12" s="35"/>
      <c r="H12" s="37"/>
    </row>
    <row r="13" customFormat="false" ht="20.1" hidden="false" customHeight="true" outlineLevel="0" collapsed="false">
      <c r="A13" s="38" t="s">
        <v>998</v>
      </c>
      <c r="B13" s="37" t="s">
        <v>999</v>
      </c>
      <c r="C13" s="39" t="s">
        <v>133</v>
      </c>
      <c r="D13" s="35"/>
      <c r="E13" s="36"/>
      <c r="F13" s="35" t="n">
        <v>1373</v>
      </c>
      <c r="G13" s="35"/>
      <c r="H13" s="37"/>
    </row>
    <row r="14" customFormat="false" ht="20.1" hidden="false" customHeight="true" outlineLevel="0" collapsed="false">
      <c r="A14" s="38" t="s">
        <v>1000</v>
      </c>
      <c r="B14" s="37" t="s">
        <v>1001</v>
      </c>
      <c r="C14" s="39" t="s">
        <v>130</v>
      </c>
      <c r="D14" s="35"/>
      <c r="E14" s="36"/>
      <c r="F14" s="35"/>
      <c r="G14" s="35" t="n">
        <v>620</v>
      </c>
      <c r="H14" s="41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41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44" t="s">
        <v>172</v>
      </c>
      <c r="B24" s="44"/>
      <c r="C24" s="44"/>
      <c r="D24" s="45" t="n">
        <f aca="false">SUM(D5:D23)</f>
        <v>0</v>
      </c>
      <c r="E24" s="46" t="n">
        <f aca="false">SUM(E5:E23)</f>
        <v>0</v>
      </c>
      <c r="F24" s="46" t="n">
        <f aca="false">SUM(F5:F23)</f>
        <v>10804</v>
      </c>
      <c r="G24" s="47" t="n">
        <f aca="false">SUM(G5:G23)</f>
        <v>620</v>
      </c>
      <c r="H24" s="55"/>
    </row>
    <row r="25" customFormat="false" ht="20.1" hidden="false" customHeight="true" outlineLevel="0" collapsed="false">
      <c r="A25" s="44" t="s">
        <v>173</v>
      </c>
      <c r="B25" s="44"/>
      <c r="C25" s="44"/>
      <c r="D25" s="49" t="n">
        <f aca="false">SUM(D24,E24,F24,G24)</f>
        <v>11424</v>
      </c>
      <c r="E25" s="49"/>
      <c r="F25" s="49"/>
      <c r="G25" s="49"/>
      <c r="H25" s="50" t="s">
        <v>174</v>
      </c>
    </row>
    <row r="26" customFormat="false" ht="21.75" hidden="false" customHeight="true" outlineLevel="0" collapsed="false">
      <c r="A26" s="44" t="s">
        <v>175</v>
      </c>
      <c r="B26" s="44"/>
      <c r="C26" s="44"/>
      <c r="D26" s="51" t="n">
        <f aca="false">D3-D25</f>
        <v>0</v>
      </c>
      <c r="E26" s="51"/>
      <c r="F26" s="51"/>
      <c r="G26" s="51"/>
      <c r="H26" s="52"/>
    </row>
    <row r="27" customFormat="false" ht="20.1" hidden="false" customHeight="true" outlineLevel="0" collapsed="false">
      <c r="A27" s="53"/>
      <c r="B27" s="54"/>
      <c r="C27" s="53"/>
      <c r="D27" s="53"/>
      <c r="E27" s="53"/>
    </row>
    <row r="28" customFormat="false" ht="20.1" hidden="false" customHeight="true" outlineLevel="0" collapsed="false">
      <c r="A28" s="53"/>
      <c r="B28" s="54"/>
      <c r="C28" s="53"/>
      <c r="D28" s="53"/>
      <c r="E28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4:C24"/>
    <mergeCell ref="A25:C25"/>
    <mergeCell ref="D25:G25"/>
    <mergeCell ref="A26:C26"/>
    <mergeCell ref="D26:G26"/>
  </mergeCells>
  <hyperlinks>
    <hyperlink ref="H1" location="Indice!A1" display="ÍNDICE"/>
  </hyperlinks>
  <printOptions headings="false" gridLines="false" gridLinesSet="true" horizontalCentered="false" verticalCentered="false"/>
  <pageMargins left="0.511805555555556" right="0.511805555555556" top="0.7875" bottom="0.787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56</v>
      </c>
      <c r="B1" s="20" t="s">
        <v>55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8278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 t="s">
        <v>1002</v>
      </c>
      <c r="B5" s="33" t="s">
        <v>1003</v>
      </c>
      <c r="C5" s="34" t="s">
        <v>133</v>
      </c>
      <c r="D5" s="35"/>
      <c r="E5" s="36"/>
      <c r="F5" s="35" t="n">
        <v>315</v>
      </c>
      <c r="G5" s="35"/>
      <c r="H5" s="37"/>
    </row>
    <row r="6" customFormat="false" ht="20.1" hidden="false" customHeight="true" outlineLevel="0" collapsed="false">
      <c r="A6" s="38" t="s">
        <v>1004</v>
      </c>
      <c r="B6" s="37" t="s">
        <v>1005</v>
      </c>
      <c r="C6" s="39" t="s">
        <v>130</v>
      </c>
      <c r="D6" s="35"/>
      <c r="E6" s="36"/>
      <c r="F6" s="35"/>
      <c r="G6" s="35" t="n">
        <v>360</v>
      </c>
      <c r="H6" s="37"/>
    </row>
    <row r="7" customFormat="false" ht="21" hidden="false" customHeight="true" outlineLevel="0" collapsed="false">
      <c r="A7" s="38" t="s">
        <v>1006</v>
      </c>
      <c r="B7" s="37" t="s">
        <v>1007</v>
      </c>
      <c r="C7" s="39" t="s">
        <v>130</v>
      </c>
      <c r="D7" s="35"/>
      <c r="E7" s="36"/>
      <c r="F7" s="35"/>
      <c r="G7" s="35" t="n">
        <v>550</v>
      </c>
      <c r="H7" s="37"/>
    </row>
    <row r="8" customFormat="false" ht="20.1" hidden="false" customHeight="true" outlineLevel="0" collapsed="false">
      <c r="A8" s="38"/>
      <c r="B8" s="37"/>
      <c r="C8" s="39"/>
      <c r="D8" s="35"/>
      <c r="E8" s="36"/>
      <c r="F8" s="35"/>
      <c r="G8" s="35"/>
      <c r="H8" s="37"/>
    </row>
    <row r="9" customFormat="false" ht="20.1" hidden="false" customHeight="true" outlineLevel="0" collapsed="false">
      <c r="A9" s="38"/>
      <c r="B9" s="37"/>
      <c r="C9" s="39"/>
      <c r="D9" s="35"/>
      <c r="E9" s="36"/>
      <c r="F9" s="35"/>
      <c r="G9" s="35"/>
      <c r="H9" s="37"/>
    </row>
    <row r="10" customFormat="false" ht="20.1" hidden="false" customHeight="true" outlineLevel="0" collapsed="false">
      <c r="A10" s="38"/>
      <c r="B10" s="37"/>
      <c r="C10" s="39"/>
      <c r="D10" s="35"/>
      <c r="E10" s="36"/>
      <c r="F10" s="35"/>
      <c r="G10" s="35"/>
      <c r="H10" s="37"/>
    </row>
    <row r="11" customFormat="false" ht="20.1" hidden="false" customHeight="true" outlineLevel="0" collapsed="false">
      <c r="A11" s="38"/>
      <c r="B11" s="37"/>
      <c r="C11" s="39"/>
      <c r="D11" s="35"/>
      <c r="E11" s="36"/>
      <c r="F11" s="35"/>
      <c r="G11" s="35"/>
      <c r="H11" s="37"/>
    </row>
    <row r="12" customFormat="false" ht="20.1" hidden="false" customHeight="true" outlineLevel="0" collapsed="false">
      <c r="A12" s="38"/>
      <c r="B12" s="37"/>
      <c r="C12" s="39"/>
      <c r="D12" s="35"/>
      <c r="E12" s="36"/>
      <c r="F12" s="35"/>
      <c r="G12" s="35"/>
      <c r="H12" s="37"/>
    </row>
    <row r="13" customFormat="false" ht="20.1" hidden="false" customHeight="true" outlineLevel="0" collapsed="false">
      <c r="A13" s="38"/>
      <c r="B13" s="37"/>
      <c r="C13" s="39"/>
      <c r="D13" s="35"/>
      <c r="E13" s="36"/>
      <c r="F13" s="35"/>
      <c r="G13" s="35"/>
      <c r="H13" s="37"/>
    </row>
    <row r="14" customFormat="false" ht="20.1" hidden="false" customHeight="true" outlineLevel="0" collapsed="false">
      <c r="A14" s="38"/>
      <c r="B14" s="37"/>
      <c r="C14" s="39"/>
      <c r="D14" s="35"/>
      <c r="E14" s="36"/>
      <c r="F14" s="35"/>
      <c r="G14" s="35"/>
      <c r="H14" s="37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37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0</v>
      </c>
      <c r="F26" s="46" t="n">
        <f aca="false">SUM(F5:F25)</f>
        <v>315</v>
      </c>
      <c r="G26" s="47" t="n">
        <f aca="false">SUM(G5:G25)</f>
        <v>910</v>
      </c>
      <c r="H26" s="55"/>
    </row>
    <row r="27" customFormat="false" ht="20.1" hidden="false" customHeight="true" outlineLevel="0" collapsed="false">
      <c r="A27" s="44" t="s">
        <v>173</v>
      </c>
      <c r="B27" s="44"/>
      <c r="C27" s="44"/>
      <c r="D27" s="49" t="n">
        <f aca="false">SUM(D26,E26,F26,G26)</f>
        <v>1225</v>
      </c>
      <c r="E27" s="49"/>
      <c r="F27" s="49"/>
      <c r="G27" s="49"/>
      <c r="H27" s="50" t="s">
        <v>174</v>
      </c>
    </row>
    <row r="28" customFormat="false" ht="21.75" hidden="false" customHeight="true" outlineLevel="0" collapsed="false">
      <c r="A28" s="44" t="s">
        <v>175</v>
      </c>
      <c r="B28" s="44"/>
      <c r="C28" s="44"/>
      <c r="D28" s="51" t="n">
        <f aca="false">D3-D27</f>
        <v>7053</v>
      </c>
      <c r="E28" s="51"/>
      <c r="F28" s="51"/>
      <c r="G28" s="51"/>
      <c r="H28" s="52"/>
    </row>
    <row r="29" customFormat="false" ht="20.1" hidden="false" customHeight="true" outlineLevel="0" collapsed="false">
      <c r="A29" s="53"/>
      <c r="B29" s="54"/>
      <c r="C29" s="53"/>
      <c r="D29" s="53"/>
      <c r="E29" s="53"/>
    </row>
    <row r="30" customFormat="false" ht="20.1" hidden="false" customHeight="true" outlineLevel="0" collapsed="false">
      <c r="A30" s="53"/>
      <c r="B30" s="54"/>
      <c r="C30" s="53"/>
      <c r="D30" s="53"/>
      <c r="E30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7875" right="0.7875" top="0.984027777777778" bottom="0.984027777777778" header="0.984027777777778" footer="0.984027777777778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5546875" defaultRowHeight="13.8" zeroHeight="false" outlineLevelRow="0" outlineLevelCol="0"/>
  <cols>
    <col collapsed="false" customWidth="true" hidden="false" outlineLevel="0" max="64" min="1" style="1" width="7.87"/>
    <col collapsed="false" customWidth="false" hidden="false" outlineLevel="0" max="1024" min="65" style="1" width="8.86"/>
  </cols>
  <sheetData/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58</v>
      </c>
      <c r="B1" s="20" t="s">
        <v>57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22184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 t="s">
        <v>1008</v>
      </c>
      <c r="B5" s="33" t="s">
        <v>1009</v>
      </c>
      <c r="C5" s="34" t="s">
        <v>133</v>
      </c>
      <c r="D5" s="35"/>
      <c r="E5" s="36"/>
      <c r="F5" s="35" t="n">
        <v>2000</v>
      </c>
      <c r="G5" s="35"/>
      <c r="H5" s="37"/>
    </row>
    <row r="6" customFormat="false" ht="20.1" hidden="false" customHeight="true" outlineLevel="0" collapsed="false">
      <c r="A6" s="38" t="s">
        <v>1010</v>
      </c>
      <c r="B6" s="37" t="s">
        <v>664</v>
      </c>
      <c r="C6" s="39" t="s">
        <v>133</v>
      </c>
      <c r="D6" s="35"/>
      <c r="E6" s="36"/>
      <c r="F6" s="35" t="n">
        <v>2000</v>
      </c>
      <c r="G6" s="35"/>
      <c r="H6" s="37"/>
    </row>
    <row r="7" customFormat="false" ht="21" hidden="false" customHeight="true" outlineLevel="0" collapsed="false">
      <c r="A7" s="38" t="s">
        <v>1011</v>
      </c>
      <c r="B7" s="37" t="s">
        <v>1012</v>
      </c>
      <c r="C7" s="39" t="s">
        <v>133</v>
      </c>
      <c r="D7" s="35"/>
      <c r="E7" s="36"/>
      <c r="F7" s="35" t="n">
        <v>2000</v>
      </c>
      <c r="G7" s="35"/>
      <c r="H7" s="37"/>
    </row>
    <row r="8" customFormat="false" ht="20.1" hidden="false" customHeight="true" outlineLevel="0" collapsed="false">
      <c r="A8" s="38" t="s">
        <v>1013</v>
      </c>
      <c r="B8" s="37" t="s">
        <v>1012</v>
      </c>
      <c r="C8" s="39" t="s">
        <v>133</v>
      </c>
      <c r="D8" s="35"/>
      <c r="E8" s="36"/>
      <c r="F8" s="35" t="n">
        <v>2184</v>
      </c>
      <c r="G8" s="35"/>
      <c r="H8" s="37"/>
    </row>
    <row r="9" customFormat="false" ht="20.1" hidden="false" customHeight="true" outlineLevel="0" collapsed="false">
      <c r="A9" s="38" t="s">
        <v>1014</v>
      </c>
      <c r="B9" s="37" t="s">
        <v>1015</v>
      </c>
      <c r="C9" s="39" t="s">
        <v>133</v>
      </c>
      <c r="D9" s="35"/>
      <c r="E9" s="36"/>
      <c r="F9" s="35" t="n">
        <v>2000</v>
      </c>
      <c r="G9" s="35"/>
      <c r="H9" s="37"/>
    </row>
    <row r="10" customFormat="false" ht="20.1" hidden="false" customHeight="true" outlineLevel="0" collapsed="false">
      <c r="A10" s="38" t="s">
        <v>1016</v>
      </c>
      <c r="B10" s="37" t="s">
        <v>1017</v>
      </c>
      <c r="C10" s="39" t="s">
        <v>133</v>
      </c>
      <c r="D10" s="35"/>
      <c r="E10" s="36"/>
      <c r="F10" s="35" t="n">
        <v>2000</v>
      </c>
      <c r="G10" s="35"/>
      <c r="H10" s="37"/>
    </row>
    <row r="11" customFormat="false" ht="20.1" hidden="false" customHeight="true" outlineLevel="0" collapsed="false">
      <c r="A11" s="38" t="s">
        <v>1018</v>
      </c>
      <c r="B11" s="37" t="s">
        <v>1019</v>
      </c>
      <c r="C11" s="39" t="s">
        <v>133</v>
      </c>
      <c r="D11" s="35"/>
      <c r="E11" s="36"/>
      <c r="F11" s="35" t="n">
        <v>2000</v>
      </c>
      <c r="G11" s="35"/>
      <c r="H11" s="37"/>
    </row>
    <row r="12" customFormat="false" ht="20.1" hidden="false" customHeight="true" outlineLevel="0" collapsed="false">
      <c r="A12" s="38" t="s">
        <v>1020</v>
      </c>
      <c r="B12" s="37" t="s">
        <v>1021</v>
      </c>
      <c r="C12" s="39" t="s">
        <v>133</v>
      </c>
      <c r="D12" s="35"/>
      <c r="E12" s="36"/>
      <c r="F12" s="35" t="n">
        <v>2000</v>
      </c>
      <c r="G12" s="35"/>
      <c r="H12" s="37"/>
    </row>
    <row r="13" customFormat="false" ht="20.1" hidden="false" customHeight="true" outlineLevel="0" collapsed="false">
      <c r="A13" s="38" t="s">
        <v>1022</v>
      </c>
      <c r="B13" s="37" t="s">
        <v>1023</v>
      </c>
      <c r="C13" s="39" t="s">
        <v>133</v>
      </c>
      <c r="D13" s="35"/>
      <c r="E13" s="36"/>
      <c r="F13" s="35" t="n">
        <v>2000</v>
      </c>
      <c r="G13" s="35"/>
      <c r="H13" s="37"/>
    </row>
    <row r="14" customFormat="false" ht="20.1" hidden="false" customHeight="true" outlineLevel="0" collapsed="false">
      <c r="A14" s="38" t="s">
        <v>1024</v>
      </c>
      <c r="B14" s="37" t="s">
        <v>1025</v>
      </c>
      <c r="C14" s="39" t="s">
        <v>133</v>
      </c>
      <c r="D14" s="35"/>
      <c r="E14" s="36"/>
      <c r="F14" s="35" t="n">
        <v>2000</v>
      </c>
      <c r="G14" s="35"/>
      <c r="H14" s="37"/>
    </row>
    <row r="15" customFormat="false" ht="20.1" hidden="false" customHeight="true" outlineLevel="0" collapsed="false">
      <c r="A15" s="38" t="s">
        <v>1026</v>
      </c>
      <c r="B15" s="37" t="s">
        <v>1019</v>
      </c>
      <c r="C15" s="39" t="s">
        <v>133</v>
      </c>
      <c r="D15" s="35"/>
      <c r="E15" s="36"/>
      <c r="F15" s="35" t="n">
        <v>2000</v>
      </c>
      <c r="G15" s="35"/>
      <c r="H15" s="37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0</v>
      </c>
      <c r="F26" s="46" t="n">
        <f aca="false">SUM(F5:F25)</f>
        <v>22184</v>
      </c>
      <c r="G26" s="47" t="n">
        <f aca="false">SUM(G5:G25)</f>
        <v>0</v>
      </c>
      <c r="H26" s="55"/>
    </row>
    <row r="27" customFormat="false" ht="20.1" hidden="false" customHeight="true" outlineLevel="0" collapsed="false">
      <c r="A27" s="44" t="s">
        <v>173</v>
      </c>
      <c r="B27" s="44"/>
      <c r="C27" s="44"/>
      <c r="D27" s="49" t="n">
        <f aca="false">SUM(D26,E26,F26,G26)</f>
        <v>22184</v>
      </c>
      <c r="E27" s="49"/>
      <c r="F27" s="49"/>
      <c r="G27" s="49"/>
      <c r="H27" s="50" t="s">
        <v>174</v>
      </c>
    </row>
    <row r="28" customFormat="false" ht="21.75" hidden="false" customHeight="true" outlineLevel="0" collapsed="false">
      <c r="A28" s="44" t="s">
        <v>175</v>
      </c>
      <c r="B28" s="44"/>
      <c r="C28" s="44"/>
      <c r="D28" s="51" t="n">
        <f aca="false">D3-D27</f>
        <v>0</v>
      </c>
      <c r="E28" s="51"/>
      <c r="F28" s="51"/>
      <c r="G28" s="51"/>
      <c r="H28" s="52"/>
    </row>
    <row r="29" customFormat="false" ht="20.1" hidden="false" customHeight="true" outlineLevel="0" collapsed="false">
      <c r="A29" s="53"/>
      <c r="B29" s="54"/>
      <c r="C29" s="53"/>
      <c r="D29" s="53"/>
      <c r="E29" s="53"/>
    </row>
    <row r="30" customFormat="false" ht="20.1" hidden="false" customHeight="true" outlineLevel="0" collapsed="false">
      <c r="A30" s="53"/>
      <c r="B30" s="54"/>
      <c r="C30" s="53"/>
      <c r="D30" s="53"/>
      <c r="E30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7875" right="0.7875" top="0.984027777777778" bottom="0.984027777777778" header="0.984027777777778" footer="0.984027777777778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5546875" defaultRowHeight="13.8" zeroHeight="false" outlineLevelRow="0" outlineLevelCol="0"/>
  <cols>
    <col collapsed="false" customWidth="true" hidden="false" outlineLevel="0" max="1" min="1" style="1" width="19.2"/>
    <col collapsed="false" customWidth="true" hidden="false" outlineLevel="0" max="2" min="2" style="1" width="34.58"/>
    <col collapsed="false" customWidth="true" hidden="false" outlineLevel="0" max="3" min="3" style="1" width="17.47"/>
    <col collapsed="false" customWidth="true" hidden="false" outlineLevel="0" max="5" min="4" style="1" width="11.57"/>
    <col collapsed="false" customWidth="true" hidden="false" outlineLevel="0" max="6" min="6" style="1" width="12.55"/>
    <col collapsed="false" customWidth="true" hidden="false" outlineLevel="0" max="7" min="7" style="1" width="11.57"/>
    <col collapsed="false" customWidth="true" hidden="false" outlineLevel="0" max="8" min="8" style="1" width="34.7"/>
    <col collapsed="false" customWidth="false" hidden="false" outlineLevel="0" max="1024" min="9" style="1" width="8.86"/>
  </cols>
  <sheetData>
    <row r="1" customFormat="false" ht="19.7" hidden="false" customHeight="false" outlineLevel="0" collapsed="false">
      <c r="A1" s="19" t="s">
        <v>60</v>
      </c>
      <c r="B1" s="20" t="s">
        <v>59</v>
      </c>
      <c r="C1" s="20"/>
      <c r="D1" s="20"/>
      <c r="E1" s="20"/>
      <c r="F1" s="20"/>
      <c r="G1" s="20"/>
      <c r="H1" s="21" t="s">
        <v>118</v>
      </c>
    </row>
    <row r="2" customFormat="false" ht="17.9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2.05" hidden="false" customHeight="true" outlineLevel="0" collapsed="false">
      <c r="A3" s="25" t="s">
        <v>120</v>
      </c>
      <c r="B3" s="26" t="s">
        <v>121</v>
      </c>
      <c r="C3" s="26" t="s">
        <v>122</v>
      </c>
      <c r="D3" s="56" t="n">
        <v>5000</v>
      </c>
      <c r="E3" s="56"/>
      <c r="F3" s="56"/>
      <c r="G3" s="56"/>
      <c r="H3" s="28" t="s">
        <v>123</v>
      </c>
    </row>
    <row r="4" customFormat="false" ht="26.85" hidden="false" customHeight="fals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19.5" hidden="false" customHeight="true" outlineLevel="0" collapsed="false">
      <c r="A5" s="32"/>
      <c r="B5" s="33"/>
      <c r="C5" s="34"/>
      <c r="D5" s="35"/>
      <c r="E5" s="36"/>
      <c r="F5" s="35"/>
      <c r="G5" s="35"/>
      <c r="H5" s="37"/>
    </row>
    <row r="6" customFormat="false" ht="19.5" hidden="false" customHeight="true" outlineLevel="0" collapsed="false">
      <c r="A6" s="38" t="s">
        <v>1027</v>
      </c>
      <c r="B6" s="37" t="s">
        <v>1028</v>
      </c>
      <c r="C6" s="39" t="s">
        <v>133</v>
      </c>
      <c r="D6" s="35"/>
      <c r="E6" s="36"/>
      <c r="F6" s="35"/>
      <c r="G6" s="35"/>
      <c r="H6" s="37"/>
    </row>
    <row r="7" customFormat="false" ht="19.5" hidden="false" customHeight="true" outlineLevel="0" collapsed="false">
      <c r="A7" s="38" t="s">
        <v>1029</v>
      </c>
      <c r="B7" s="37" t="s">
        <v>1030</v>
      </c>
      <c r="C7" s="39" t="s">
        <v>133</v>
      </c>
      <c r="D7" s="35"/>
      <c r="E7" s="36"/>
      <c r="F7" s="35" t="n">
        <v>500</v>
      </c>
      <c r="G7" s="35"/>
      <c r="H7" s="37"/>
    </row>
    <row r="8" customFormat="false" ht="19.5" hidden="false" customHeight="true" outlineLevel="0" collapsed="false">
      <c r="A8" s="38" t="s">
        <v>1031</v>
      </c>
      <c r="B8" s="37" t="s">
        <v>1032</v>
      </c>
      <c r="C8" s="39" t="s">
        <v>133</v>
      </c>
      <c r="D8" s="35"/>
      <c r="E8" s="36"/>
      <c r="F8" s="35" t="n">
        <v>500</v>
      </c>
      <c r="G8" s="35"/>
      <c r="H8" s="37"/>
    </row>
    <row r="9" customFormat="false" ht="19.5" hidden="false" customHeight="true" outlineLevel="0" collapsed="false">
      <c r="A9" s="38" t="s">
        <v>1033</v>
      </c>
      <c r="B9" s="37" t="s">
        <v>1034</v>
      </c>
      <c r="C9" s="39" t="s">
        <v>133</v>
      </c>
      <c r="D9" s="35"/>
      <c r="E9" s="36"/>
      <c r="F9" s="35"/>
      <c r="G9" s="35"/>
      <c r="H9" s="37"/>
    </row>
    <row r="10" customFormat="false" ht="19.5" hidden="false" customHeight="true" outlineLevel="0" collapsed="false">
      <c r="A10" s="38" t="s">
        <v>1035</v>
      </c>
      <c r="B10" s="37" t="s">
        <v>1036</v>
      </c>
      <c r="C10" s="39" t="s">
        <v>133</v>
      </c>
      <c r="D10" s="35"/>
      <c r="E10" s="36"/>
      <c r="F10" s="35" t="n">
        <v>750</v>
      </c>
      <c r="G10" s="35"/>
      <c r="H10" s="37"/>
    </row>
    <row r="11" customFormat="false" ht="19.5" hidden="false" customHeight="true" outlineLevel="0" collapsed="false">
      <c r="A11" s="38" t="s">
        <v>1037</v>
      </c>
      <c r="B11" s="37" t="s">
        <v>1030</v>
      </c>
      <c r="C11" s="39" t="s">
        <v>133</v>
      </c>
      <c r="D11" s="35"/>
      <c r="E11" s="36"/>
      <c r="F11" s="35"/>
      <c r="G11" s="35"/>
      <c r="H11" s="37"/>
    </row>
    <row r="12" customFormat="false" ht="19.5" hidden="false" customHeight="true" outlineLevel="0" collapsed="false">
      <c r="A12" s="38" t="s">
        <v>1038</v>
      </c>
      <c r="B12" s="37" t="s">
        <v>1039</v>
      </c>
      <c r="C12" s="39" t="s">
        <v>133</v>
      </c>
      <c r="D12" s="35"/>
      <c r="E12" s="36"/>
      <c r="F12" s="35" t="n">
        <v>786</v>
      </c>
      <c r="G12" s="35"/>
      <c r="H12" s="37"/>
    </row>
    <row r="13" customFormat="false" ht="19.5" hidden="false" customHeight="true" outlineLevel="0" collapsed="false">
      <c r="A13" s="38"/>
      <c r="B13" s="37"/>
      <c r="C13" s="39"/>
      <c r="D13" s="35"/>
      <c r="E13" s="36"/>
      <c r="F13" s="35"/>
      <c r="G13" s="35"/>
      <c r="H13" s="37"/>
    </row>
    <row r="14" customFormat="false" ht="19.5" hidden="false" customHeight="true" outlineLevel="0" collapsed="false">
      <c r="A14" s="38"/>
      <c r="B14" s="37"/>
      <c r="C14" s="39"/>
      <c r="D14" s="35"/>
      <c r="E14" s="36"/>
      <c r="F14" s="35"/>
      <c r="G14" s="35"/>
      <c r="H14" s="37"/>
    </row>
    <row r="15" customFormat="false" ht="19.5" hidden="false" customHeight="true" outlineLevel="0" collapsed="false">
      <c r="A15" s="38"/>
      <c r="B15" s="37"/>
      <c r="C15" s="39"/>
      <c r="D15" s="35"/>
      <c r="E15" s="36"/>
      <c r="F15" s="35"/>
      <c r="G15" s="35"/>
      <c r="H15" s="37"/>
    </row>
    <row r="16" customFormat="false" ht="19.5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19.5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19.5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19.5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19.5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19.5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19.5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19.5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19.5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19.5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19.5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0</v>
      </c>
      <c r="F26" s="46" t="n">
        <f aca="false">SUM(F5:F25)</f>
        <v>2536</v>
      </c>
      <c r="G26" s="47" t="n">
        <f aca="false">SUM(G5:G25)</f>
        <v>0</v>
      </c>
      <c r="H26" s="55"/>
    </row>
    <row r="27" customFormat="false" ht="19.5" hidden="false" customHeight="true" outlineLevel="0" collapsed="false">
      <c r="A27" s="44" t="s">
        <v>173</v>
      </c>
      <c r="B27" s="44"/>
      <c r="C27" s="44"/>
      <c r="D27" s="49" t="n">
        <f aca="false">SUM(D26,E26,F26,G26)</f>
        <v>2536</v>
      </c>
      <c r="E27" s="49"/>
      <c r="F27" s="49"/>
      <c r="G27" s="49"/>
      <c r="H27" s="50" t="s">
        <v>174</v>
      </c>
    </row>
    <row r="28" customFormat="false" ht="22.05" hidden="false" customHeight="false" outlineLevel="0" collapsed="false">
      <c r="A28" s="44" t="s">
        <v>175</v>
      </c>
      <c r="B28" s="44"/>
      <c r="C28" s="44"/>
      <c r="D28" s="51" t="n">
        <f aca="false">D3-D27</f>
        <v>2464</v>
      </c>
      <c r="E28" s="51"/>
      <c r="F28" s="51"/>
      <c r="G28" s="51"/>
      <c r="H28" s="52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7" right="0.7" top="0.3" bottom="0.3" header="0.3" footer="0.3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true" differentOddEven="false">
    <oddHeader/>
    <oddFooter/>
    <firstHeader/>
    <firstFooter/>
  </headerFooter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62</v>
      </c>
      <c r="B1" s="20" t="s">
        <v>61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116"/>
      <c r="E3" s="116"/>
      <c r="F3" s="116"/>
      <c r="G3" s="116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1" hidden="false" customHeight="true" outlineLevel="0" collapsed="false">
      <c r="A5" s="38"/>
      <c r="B5" s="37"/>
      <c r="C5" s="39"/>
      <c r="D5" s="35"/>
      <c r="E5" s="36"/>
      <c r="F5" s="35"/>
      <c r="G5" s="35"/>
      <c r="H5" s="37"/>
    </row>
    <row r="6" customFormat="false" ht="20.1" hidden="false" customHeight="true" outlineLevel="0" collapsed="false">
      <c r="A6" s="38"/>
      <c r="B6" s="37"/>
      <c r="C6" s="39"/>
      <c r="D6" s="35"/>
      <c r="E6" s="36"/>
      <c r="F6" s="35"/>
      <c r="G6" s="35"/>
      <c r="H6" s="37"/>
    </row>
    <row r="7" customFormat="false" ht="20.1" hidden="false" customHeight="true" outlineLevel="0" collapsed="false">
      <c r="A7" s="38"/>
      <c r="B7" s="37"/>
      <c r="C7" s="39"/>
      <c r="D7" s="35"/>
      <c r="E7" s="36"/>
      <c r="F7" s="35"/>
      <c r="G7" s="35"/>
      <c r="H7" s="37"/>
    </row>
    <row r="8" customFormat="false" ht="20.1" hidden="false" customHeight="true" outlineLevel="0" collapsed="false">
      <c r="A8" s="38"/>
      <c r="B8" s="37"/>
      <c r="C8" s="39"/>
      <c r="D8" s="35"/>
      <c r="E8" s="36"/>
      <c r="F8" s="35"/>
      <c r="G8" s="35"/>
      <c r="H8" s="37"/>
    </row>
    <row r="9" customFormat="false" ht="20.1" hidden="false" customHeight="true" outlineLevel="0" collapsed="false">
      <c r="A9" s="38"/>
      <c r="B9" s="37"/>
      <c r="C9" s="39"/>
      <c r="D9" s="35"/>
      <c r="E9" s="36"/>
      <c r="F9" s="35"/>
      <c r="G9" s="35"/>
      <c r="H9" s="37"/>
    </row>
    <row r="10" customFormat="false" ht="20.1" hidden="false" customHeight="true" outlineLevel="0" collapsed="false">
      <c r="A10" s="38"/>
      <c r="B10" s="37"/>
      <c r="C10" s="39"/>
      <c r="D10" s="35"/>
      <c r="E10" s="36"/>
      <c r="F10" s="35"/>
      <c r="G10" s="35"/>
      <c r="H10" s="37"/>
    </row>
    <row r="11" customFormat="false" ht="20.1" hidden="false" customHeight="true" outlineLevel="0" collapsed="false">
      <c r="A11" s="38"/>
      <c r="B11" s="37"/>
      <c r="C11" s="39"/>
      <c r="D11" s="35"/>
      <c r="E11" s="36"/>
      <c r="F11" s="35"/>
      <c r="G11" s="35"/>
      <c r="H11" s="37"/>
    </row>
    <row r="12" customFormat="false" ht="20.1" hidden="false" customHeight="true" outlineLevel="0" collapsed="false">
      <c r="A12" s="38"/>
      <c r="B12" s="37"/>
      <c r="C12" s="39"/>
      <c r="D12" s="35"/>
      <c r="E12" s="36"/>
      <c r="F12" s="35"/>
      <c r="G12" s="35"/>
      <c r="H12" s="37"/>
    </row>
    <row r="13" customFormat="false" ht="20.1" hidden="false" customHeight="true" outlineLevel="0" collapsed="false">
      <c r="A13" s="38"/>
      <c r="B13" s="37"/>
      <c r="C13" s="39"/>
      <c r="D13" s="35"/>
      <c r="E13" s="36"/>
      <c r="F13" s="35"/>
      <c r="G13" s="35"/>
      <c r="H13" s="37"/>
    </row>
    <row r="14" customFormat="false" ht="20.1" hidden="false" customHeight="true" outlineLevel="0" collapsed="false">
      <c r="A14" s="38"/>
      <c r="B14" s="37"/>
      <c r="C14" s="39"/>
      <c r="D14" s="35"/>
      <c r="E14" s="36"/>
      <c r="F14" s="35"/>
      <c r="G14" s="35"/>
      <c r="H14" s="41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41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44" t="s">
        <v>172</v>
      </c>
      <c r="B24" s="44"/>
      <c r="C24" s="44"/>
      <c r="D24" s="45" t="n">
        <f aca="false">SUM(D5:D23)</f>
        <v>0</v>
      </c>
      <c r="E24" s="46" t="n">
        <f aca="false">SUM(E5:E23)</f>
        <v>0</v>
      </c>
      <c r="F24" s="46" t="n">
        <f aca="false">SUM(F5:F23)</f>
        <v>0</v>
      </c>
      <c r="G24" s="47" t="n">
        <f aca="false">SUM(G5:G23)</f>
        <v>0</v>
      </c>
      <c r="H24" s="55"/>
    </row>
    <row r="25" customFormat="false" ht="20.1" hidden="false" customHeight="true" outlineLevel="0" collapsed="false">
      <c r="A25" s="44" t="s">
        <v>173</v>
      </c>
      <c r="B25" s="44"/>
      <c r="C25" s="44"/>
      <c r="D25" s="49" t="n">
        <f aca="false">SUM(D24,E24,F24,G24)</f>
        <v>0</v>
      </c>
      <c r="E25" s="49"/>
      <c r="F25" s="49"/>
      <c r="G25" s="49"/>
      <c r="H25" s="50" t="s">
        <v>174</v>
      </c>
    </row>
    <row r="26" customFormat="false" ht="21.75" hidden="false" customHeight="true" outlineLevel="0" collapsed="false">
      <c r="A26" s="44" t="s">
        <v>175</v>
      </c>
      <c r="B26" s="44"/>
      <c r="C26" s="44"/>
      <c r="D26" s="51" t="n">
        <f aca="false">D3-D25</f>
        <v>0</v>
      </c>
      <c r="E26" s="51"/>
      <c r="F26" s="51"/>
      <c r="G26" s="51"/>
      <c r="H26" s="52"/>
    </row>
    <row r="27" customFormat="false" ht="20.1" hidden="false" customHeight="true" outlineLevel="0" collapsed="false">
      <c r="A27" s="53"/>
      <c r="B27" s="54"/>
      <c r="C27" s="53"/>
      <c r="D27" s="53"/>
      <c r="E27" s="53"/>
    </row>
    <row r="28" customFormat="false" ht="20.1" hidden="false" customHeight="true" outlineLevel="0" collapsed="false">
      <c r="A28" s="53"/>
      <c r="B28" s="54"/>
      <c r="C28" s="53"/>
      <c r="D28" s="53"/>
      <c r="E28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4:C24"/>
    <mergeCell ref="A25:C25"/>
    <mergeCell ref="D25:G25"/>
    <mergeCell ref="A26:C26"/>
    <mergeCell ref="D26:G26"/>
  </mergeCells>
  <hyperlinks>
    <hyperlink ref="H1" location="Indice!A1" display="ÍNDICE"/>
  </hyperlinks>
  <printOptions headings="false" gridLines="false" gridLinesSet="true" horizontalCentered="false" verticalCentered="false"/>
  <pageMargins left="0.511805555555556" right="0.511805555555556" top="0.7875" bottom="0.787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64</v>
      </c>
      <c r="B1" s="20" t="s">
        <v>63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23650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/>
      <c r="B5" s="33"/>
      <c r="C5" s="34"/>
      <c r="D5" s="35"/>
      <c r="E5" s="36"/>
      <c r="F5" s="35"/>
      <c r="G5" s="35"/>
      <c r="H5" s="37"/>
    </row>
    <row r="6" customFormat="false" ht="20.1" hidden="false" customHeight="true" outlineLevel="0" collapsed="false">
      <c r="A6" s="38" t="s">
        <v>1040</v>
      </c>
      <c r="B6" s="37" t="s">
        <v>1041</v>
      </c>
      <c r="C6" s="39" t="s">
        <v>133</v>
      </c>
      <c r="D6" s="35"/>
      <c r="E6" s="36"/>
      <c r="F6" s="35" t="n">
        <v>1000</v>
      </c>
      <c r="G6" s="35"/>
      <c r="H6" s="37"/>
    </row>
    <row r="7" customFormat="false" ht="21" hidden="false" customHeight="true" outlineLevel="0" collapsed="false">
      <c r="A7" s="38" t="s">
        <v>1042</v>
      </c>
      <c r="B7" s="37" t="s">
        <v>1043</v>
      </c>
      <c r="C7" s="39" t="s">
        <v>133</v>
      </c>
      <c r="D7" s="35"/>
      <c r="E7" s="36"/>
      <c r="F7" s="35" t="n">
        <v>3326</v>
      </c>
      <c r="G7" s="35"/>
      <c r="H7" s="37"/>
    </row>
    <row r="8" customFormat="false" ht="20.1" hidden="false" customHeight="true" outlineLevel="0" collapsed="false">
      <c r="A8" s="38" t="s">
        <v>1044</v>
      </c>
      <c r="B8" s="37" t="s">
        <v>1045</v>
      </c>
      <c r="C8" s="39" t="s">
        <v>133</v>
      </c>
      <c r="D8" s="35"/>
      <c r="E8" s="36"/>
      <c r="F8" s="35" t="n">
        <v>2000</v>
      </c>
      <c r="G8" s="35"/>
      <c r="H8" s="37"/>
    </row>
    <row r="9" customFormat="false" ht="20.1" hidden="false" customHeight="true" outlineLevel="0" collapsed="false">
      <c r="A9" s="38" t="s">
        <v>1046</v>
      </c>
      <c r="B9" s="37" t="s">
        <v>1047</v>
      </c>
      <c r="C9" s="39" t="s">
        <v>133</v>
      </c>
      <c r="D9" s="35"/>
      <c r="E9" s="36"/>
      <c r="F9" s="35" t="n">
        <v>840</v>
      </c>
      <c r="G9" s="35"/>
      <c r="H9" s="37"/>
    </row>
    <row r="10" customFormat="false" ht="20.1" hidden="false" customHeight="true" outlineLevel="0" collapsed="false">
      <c r="A10" s="38" t="s">
        <v>1048</v>
      </c>
      <c r="B10" s="37" t="s">
        <v>1045</v>
      </c>
      <c r="C10" s="39" t="s">
        <v>133</v>
      </c>
      <c r="D10" s="35"/>
      <c r="E10" s="36"/>
      <c r="F10" s="35" t="n">
        <v>4000</v>
      </c>
      <c r="G10" s="35"/>
      <c r="H10" s="37"/>
    </row>
    <row r="11" customFormat="false" ht="20.1" hidden="false" customHeight="true" outlineLevel="0" collapsed="false">
      <c r="A11" s="38" t="s">
        <v>1049</v>
      </c>
      <c r="B11" s="37" t="s">
        <v>1050</v>
      </c>
      <c r="C11" s="39" t="s">
        <v>133</v>
      </c>
      <c r="D11" s="35"/>
      <c r="E11" s="36"/>
      <c r="F11" s="35" t="n">
        <v>990</v>
      </c>
      <c r="G11" s="35"/>
      <c r="H11" s="37"/>
    </row>
    <row r="12" customFormat="false" ht="20.1" hidden="false" customHeight="true" outlineLevel="0" collapsed="false">
      <c r="A12" s="38" t="s">
        <v>1051</v>
      </c>
      <c r="B12" s="37" t="s">
        <v>1050</v>
      </c>
      <c r="C12" s="39" t="s">
        <v>133</v>
      </c>
      <c r="D12" s="35"/>
      <c r="E12" s="36"/>
      <c r="F12" s="35" t="n">
        <v>890</v>
      </c>
      <c r="G12" s="35"/>
      <c r="H12" s="37"/>
    </row>
    <row r="13" customFormat="false" ht="20.1" hidden="false" customHeight="true" outlineLevel="0" collapsed="false">
      <c r="A13" s="38" t="s">
        <v>1052</v>
      </c>
      <c r="B13" s="37" t="s">
        <v>1050</v>
      </c>
      <c r="C13" s="39" t="s">
        <v>133</v>
      </c>
      <c r="D13" s="35"/>
      <c r="E13" s="36"/>
      <c r="F13" s="35" t="n">
        <v>4000</v>
      </c>
      <c r="G13" s="35"/>
      <c r="H13" s="37"/>
    </row>
    <row r="14" customFormat="false" ht="20.1" hidden="false" customHeight="true" outlineLevel="0" collapsed="false">
      <c r="A14" s="38" t="s">
        <v>1053</v>
      </c>
      <c r="B14" s="37" t="s">
        <v>1041</v>
      </c>
      <c r="C14" s="39" t="s">
        <v>133</v>
      </c>
      <c r="D14" s="35"/>
      <c r="E14" s="36"/>
      <c r="F14" s="35" t="n">
        <v>3000</v>
      </c>
      <c r="G14" s="35"/>
      <c r="H14" s="37"/>
    </row>
    <row r="15" customFormat="false" ht="20.1" hidden="false" customHeight="true" outlineLevel="0" collapsed="false">
      <c r="A15" s="38" t="s">
        <v>1054</v>
      </c>
      <c r="B15" s="37" t="s">
        <v>1055</v>
      </c>
      <c r="C15" s="39" t="s">
        <v>133</v>
      </c>
      <c r="D15" s="35"/>
      <c r="E15" s="36"/>
      <c r="F15" s="35" t="n">
        <v>500</v>
      </c>
      <c r="G15" s="35"/>
      <c r="H15" s="37"/>
    </row>
    <row r="16" customFormat="false" ht="20.1" hidden="false" customHeight="true" outlineLevel="0" collapsed="false">
      <c r="A16" s="38" t="s">
        <v>1056</v>
      </c>
      <c r="B16" s="37" t="s">
        <v>1041</v>
      </c>
      <c r="C16" s="39" t="s">
        <v>133</v>
      </c>
      <c r="D16" s="35"/>
      <c r="E16" s="36"/>
      <c r="F16" s="35" t="n">
        <v>4000</v>
      </c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0</v>
      </c>
      <c r="F26" s="46" t="n">
        <f aca="false">SUM(F5:F25)</f>
        <v>24546</v>
      </c>
      <c r="G26" s="47" t="n">
        <f aca="false">SUM(G5:G25)</f>
        <v>0</v>
      </c>
      <c r="H26" s="55"/>
    </row>
    <row r="27" customFormat="false" ht="20.1" hidden="false" customHeight="true" outlineLevel="0" collapsed="false">
      <c r="A27" s="44" t="s">
        <v>173</v>
      </c>
      <c r="B27" s="44"/>
      <c r="C27" s="44"/>
      <c r="D27" s="49" t="n">
        <f aca="false">SUM(D26,E26,F26,G26)</f>
        <v>24546</v>
      </c>
      <c r="E27" s="49"/>
      <c r="F27" s="49"/>
      <c r="G27" s="49"/>
      <c r="H27" s="50" t="s">
        <v>174</v>
      </c>
    </row>
    <row r="28" customFormat="false" ht="21.75" hidden="false" customHeight="true" outlineLevel="0" collapsed="false">
      <c r="A28" s="44" t="s">
        <v>175</v>
      </c>
      <c r="B28" s="44"/>
      <c r="C28" s="44"/>
      <c r="D28" s="51" t="n">
        <f aca="false">D3-D27</f>
        <v>-896</v>
      </c>
      <c r="E28" s="51"/>
      <c r="F28" s="51"/>
      <c r="G28" s="51"/>
      <c r="H28" s="52"/>
    </row>
    <row r="29" customFormat="false" ht="20.1" hidden="false" customHeight="true" outlineLevel="0" collapsed="false">
      <c r="A29" s="53"/>
      <c r="B29" s="54"/>
      <c r="C29" s="53"/>
      <c r="D29" s="53"/>
      <c r="E29" s="53"/>
    </row>
    <row r="30" customFormat="false" ht="20.1" hidden="false" customHeight="true" outlineLevel="0" collapsed="false">
      <c r="A30" s="53"/>
      <c r="B30" s="54"/>
      <c r="C30" s="53"/>
      <c r="D30" s="53"/>
      <c r="E30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511805555555556" right="0.511805555555556" top="0.7875" bottom="0.787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66</v>
      </c>
      <c r="B1" s="20" t="s">
        <v>65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1057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55046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 t="s">
        <v>1058</v>
      </c>
      <c r="B5" s="33" t="s">
        <v>1059</v>
      </c>
      <c r="C5" s="34" t="s">
        <v>133</v>
      </c>
      <c r="D5" s="35"/>
      <c r="E5" s="36"/>
      <c r="F5" s="35" t="n">
        <v>356</v>
      </c>
      <c r="G5" s="35"/>
      <c r="H5" s="37"/>
    </row>
    <row r="6" customFormat="false" ht="20.1" hidden="false" customHeight="true" outlineLevel="0" collapsed="false">
      <c r="A6" s="38" t="s">
        <v>1060</v>
      </c>
      <c r="B6" s="37" t="s">
        <v>1061</v>
      </c>
      <c r="C6" s="39" t="s">
        <v>130</v>
      </c>
      <c r="D6" s="35"/>
      <c r="E6" s="36"/>
      <c r="F6" s="35" t="n">
        <v>1000</v>
      </c>
      <c r="G6" s="35"/>
      <c r="H6" s="37"/>
    </row>
    <row r="7" customFormat="false" ht="21" hidden="false" customHeight="true" outlineLevel="0" collapsed="false">
      <c r="A7" s="38" t="s">
        <v>1062</v>
      </c>
      <c r="B7" s="37" t="s">
        <v>1063</v>
      </c>
      <c r="C7" s="39" t="s">
        <v>130</v>
      </c>
      <c r="D7" s="35"/>
      <c r="E7" s="36"/>
      <c r="F7" s="35" t="n">
        <v>1000</v>
      </c>
      <c r="G7" s="35"/>
      <c r="H7" s="37"/>
    </row>
    <row r="8" customFormat="false" ht="20.1" hidden="false" customHeight="true" outlineLevel="0" collapsed="false">
      <c r="A8" s="38" t="s">
        <v>1064</v>
      </c>
      <c r="B8" s="37" t="s">
        <v>1059</v>
      </c>
      <c r="C8" s="39" t="s">
        <v>133</v>
      </c>
      <c r="D8" s="35"/>
      <c r="E8" s="36"/>
      <c r="F8" s="35" t="n">
        <v>4000</v>
      </c>
      <c r="G8" s="35"/>
      <c r="H8" s="37"/>
    </row>
    <row r="9" customFormat="false" ht="20.1" hidden="false" customHeight="true" outlineLevel="0" collapsed="false">
      <c r="A9" s="38" t="s">
        <v>1065</v>
      </c>
      <c r="B9" s="37" t="s">
        <v>1066</v>
      </c>
      <c r="C9" s="39" t="s">
        <v>130</v>
      </c>
      <c r="D9" s="35"/>
      <c r="E9" s="36"/>
      <c r="F9" s="35"/>
      <c r="G9" s="35" t="n">
        <v>1000</v>
      </c>
      <c r="H9" s="37"/>
    </row>
    <row r="10" customFormat="false" ht="20.1" hidden="false" customHeight="true" outlineLevel="0" collapsed="false">
      <c r="A10" s="38" t="s">
        <v>1067</v>
      </c>
      <c r="B10" s="37" t="s">
        <v>1068</v>
      </c>
      <c r="C10" s="39" t="s">
        <v>130</v>
      </c>
      <c r="D10" s="35"/>
      <c r="E10" s="36"/>
      <c r="F10" s="35" t="n">
        <v>800</v>
      </c>
      <c r="G10" s="35"/>
      <c r="H10" s="37"/>
    </row>
    <row r="11" customFormat="false" ht="20.1" hidden="false" customHeight="true" outlineLevel="0" collapsed="false">
      <c r="A11" s="38" t="s">
        <v>1069</v>
      </c>
      <c r="B11" s="37" t="s">
        <v>1068</v>
      </c>
      <c r="C11" s="39" t="s">
        <v>130</v>
      </c>
      <c r="D11" s="35"/>
      <c r="E11" s="36"/>
      <c r="F11" s="35" t="n">
        <v>800</v>
      </c>
      <c r="G11" s="35"/>
      <c r="H11" s="37"/>
    </row>
    <row r="12" customFormat="false" ht="20.1" hidden="false" customHeight="true" outlineLevel="0" collapsed="false">
      <c r="A12" s="38" t="s">
        <v>1070</v>
      </c>
      <c r="B12" s="37" t="s">
        <v>1068</v>
      </c>
      <c r="C12" s="39" t="s">
        <v>130</v>
      </c>
      <c r="D12" s="35"/>
      <c r="E12" s="36"/>
      <c r="F12" s="35" t="n">
        <v>779</v>
      </c>
      <c r="G12" s="35"/>
      <c r="H12" s="37"/>
    </row>
    <row r="13" customFormat="false" ht="20.1" hidden="false" customHeight="true" outlineLevel="0" collapsed="false">
      <c r="A13" s="38" t="s">
        <v>1071</v>
      </c>
      <c r="B13" s="37" t="s">
        <v>1072</v>
      </c>
      <c r="C13" s="39" t="s">
        <v>130</v>
      </c>
      <c r="D13" s="35"/>
      <c r="E13" s="36"/>
      <c r="F13" s="35" t="n">
        <v>419.16</v>
      </c>
      <c r="G13" s="35"/>
      <c r="H13" s="37"/>
    </row>
    <row r="14" customFormat="false" ht="20.1" hidden="false" customHeight="true" outlineLevel="0" collapsed="false">
      <c r="A14" s="38" t="s">
        <v>1073</v>
      </c>
      <c r="B14" s="37" t="s">
        <v>1074</v>
      </c>
      <c r="C14" s="39" t="s">
        <v>130</v>
      </c>
      <c r="D14" s="35"/>
      <c r="E14" s="36"/>
      <c r="F14" s="35"/>
      <c r="G14" s="35" t="n">
        <v>700</v>
      </c>
      <c r="H14" s="37"/>
    </row>
    <row r="15" customFormat="false" ht="20.1" hidden="false" customHeight="true" outlineLevel="0" collapsed="false">
      <c r="A15" s="38" t="s">
        <v>1075</v>
      </c>
      <c r="B15" s="37" t="s">
        <v>1076</v>
      </c>
      <c r="C15" s="39" t="s">
        <v>130</v>
      </c>
      <c r="D15" s="35"/>
      <c r="E15" s="36"/>
      <c r="F15" s="35"/>
      <c r="G15" s="35" t="n">
        <v>1000</v>
      </c>
      <c r="H15" s="37"/>
    </row>
    <row r="16" customFormat="false" ht="20.1" hidden="false" customHeight="true" outlineLevel="0" collapsed="false">
      <c r="A16" s="38" t="s">
        <v>1077</v>
      </c>
      <c r="B16" s="37" t="s">
        <v>1078</v>
      </c>
      <c r="C16" s="39" t="s">
        <v>130</v>
      </c>
      <c r="D16" s="35"/>
      <c r="E16" s="36"/>
      <c r="F16" s="35"/>
      <c r="G16" s="35" t="n">
        <v>1000</v>
      </c>
      <c r="H16" s="41"/>
    </row>
    <row r="17" customFormat="false" ht="20.1" hidden="false" customHeight="true" outlineLevel="0" collapsed="false">
      <c r="A17" s="38" t="s">
        <v>1079</v>
      </c>
      <c r="B17" s="37" t="s">
        <v>1080</v>
      </c>
      <c r="C17" s="39" t="s">
        <v>130</v>
      </c>
      <c r="D17" s="35"/>
      <c r="E17" s="36"/>
      <c r="F17" s="35" t="n">
        <v>500</v>
      </c>
      <c r="G17" s="35"/>
      <c r="H17" s="41"/>
    </row>
    <row r="18" customFormat="false" ht="20.1" hidden="false" customHeight="true" outlineLevel="0" collapsed="false">
      <c r="A18" s="38" t="s">
        <v>1081</v>
      </c>
      <c r="B18" s="37" t="s">
        <v>1082</v>
      </c>
      <c r="C18" s="39" t="s">
        <v>133</v>
      </c>
      <c r="D18" s="35"/>
      <c r="E18" s="36"/>
      <c r="F18" s="35" t="n">
        <v>1600</v>
      </c>
      <c r="G18" s="35"/>
      <c r="H18" s="41"/>
    </row>
    <row r="19" customFormat="false" ht="20.1" hidden="false" customHeight="true" outlineLevel="0" collapsed="false">
      <c r="A19" s="38" t="s">
        <v>1083</v>
      </c>
      <c r="B19" s="37" t="s">
        <v>1084</v>
      </c>
      <c r="C19" s="39" t="s">
        <v>133</v>
      </c>
      <c r="D19" s="35"/>
      <c r="E19" s="36"/>
      <c r="F19" s="35" t="n">
        <v>1480</v>
      </c>
      <c r="G19" s="35"/>
      <c r="H19" s="41"/>
    </row>
    <row r="20" customFormat="false" ht="20.1" hidden="false" customHeight="true" outlineLevel="0" collapsed="false">
      <c r="A20" s="38" t="s">
        <v>1085</v>
      </c>
      <c r="B20" s="37" t="s">
        <v>1086</v>
      </c>
      <c r="C20" s="39" t="s">
        <v>133</v>
      </c>
      <c r="D20" s="35"/>
      <c r="E20" s="36"/>
      <c r="F20" s="35" t="n">
        <v>1500</v>
      </c>
      <c r="G20" s="35"/>
      <c r="H20" s="41"/>
    </row>
    <row r="21" customFormat="false" ht="20.1" hidden="false" customHeight="true" outlineLevel="0" collapsed="false">
      <c r="A21" s="38" t="s">
        <v>1087</v>
      </c>
      <c r="B21" s="37" t="s">
        <v>1088</v>
      </c>
      <c r="C21" s="39" t="s">
        <v>130</v>
      </c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 t="s">
        <v>1089</v>
      </c>
      <c r="B22" s="37" t="s">
        <v>1090</v>
      </c>
      <c r="C22" s="39" t="s">
        <v>130</v>
      </c>
      <c r="D22" s="35"/>
      <c r="E22" s="36"/>
      <c r="F22" s="35"/>
      <c r="G22" s="35" t="n">
        <v>1000</v>
      </c>
      <c r="H22" s="41"/>
    </row>
    <row r="23" customFormat="false" ht="20.1" hidden="false" customHeight="true" outlineLevel="0" collapsed="false">
      <c r="A23" s="38" t="s">
        <v>1091</v>
      </c>
      <c r="B23" s="37" t="s">
        <v>1092</v>
      </c>
      <c r="C23" s="39" t="s">
        <v>130</v>
      </c>
      <c r="D23" s="35"/>
      <c r="E23" s="36"/>
      <c r="F23" s="35"/>
      <c r="G23" s="35" t="n">
        <v>1500</v>
      </c>
      <c r="H23" s="41"/>
    </row>
    <row r="24" customFormat="false" ht="20.1" hidden="false" customHeight="true" outlineLevel="0" collapsed="false">
      <c r="A24" s="38" t="s">
        <v>1093</v>
      </c>
      <c r="B24" s="37" t="s">
        <v>376</v>
      </c>
      <c r="C24" s="39" t="s">
        <v>133</v>
      </c>
      <c r="D24" s="35"/>
      <c r="E24" s="36"/>
      <c r="F24" s="35" t="n">
        <v>787.74</v>
      </c>
      <c r="G24" s="35"/>
      <c r="H24" s="41"/>
    </row>
    <row r="25" customFormat="false" ht="20.1" hidden="false" customHeight="true" outlineLevel="0" collapsed="false">
      <c r="A25" s="38" t="s">
        <v>1094</v>
      </c>
      <c r="B25" s="37" t="s">
        <v>1088</v>
      </c>
      <c r="C25" s="39" t="s">
        <v>130</v>
      </c>
      <c r="D25" s="35"/>
      <c r="E25" s="36"/>
      <c r="F25" s="35"/>
      <c r="G25" s="35" t="n">
        <v>1000</v>
      </c>
      <c r="H25" s="41"/>
    </row>
    <row r="26" customFormat="false" ht="20.1" hidden="false" customHeight="true" outlineLevel="0" collapsed="false">
      <c r="A26" s="38" t="s">
        <v>1095</v>
      </c>
      <c r="B26" s="37" t="s">
        <v>1059</v>
      </c>
      <c r="C26" s="39" t="s">
        <v>133</v>
      </c>
      <c r="D26" s="35"/>
      <c r="E26" s="36"/>
      <c r="F26" s="35" t="n">
        <v>4000</v>
      </c>
      <c r="G26" s="35"/>
      <c r="H26" s="41"/>
    </row>
    <row r="27" customFormat="false" ht="20.1" hidden="false" customHeight="true" outlineLevel="0" collapsed="false">
      <c r="A27" s="38" t="s">
        <v>1096</v>
      </c>
      <c r="B27" s="37" t="s">
        <v>1097</v>
      </c>
      <c r="C27" s="39" t="s">
        <v>635</v>
      </c>
      <c r="D27" s="35"/>
      <c r="E27" s="36" t="n">
        <v>893.6</v>
      </c>
      <c r="F27" s="35"/>
      <c r="G27" s="35"/>
      <c r="H27" s="41" t="s">
        <v>1098</v>
      </c>
    </row>
    <row r="28" customFormat="false" ht="18.75" hidden="false" customHeight="true" outlineLevel="0" collapsed="false">
      <c r="A28" s="38" t="s">
        <v>1099</v>
      </c>
      <c r="B28" s="37" t="s">
        <v>1100</v>
      </c>
      <c r="C28" s="39" t="s">
        <v>635</v>
      </c>
      <c r="D28" s="35"/>
      <c r="E28" s="36" t="n">
        <v>95</v>
      </c>
      <c r="F28" s="35"/>
      <c r="G28" s="35"/>
      <c r="H28" s="41" t="s">
        <v>1101</v>
      </c>
    </row>
    <row r="29" customFormat="false" ht="18.75" hidden="false" customHeight="true" outlineLevel="0" collapsed="false">
      <c r="A29" s="38" t="s">
        <v>1102</v>
      </c>
      <c r="B29" s="37" t="s">
        <v>1061</v>
      </c>
      <c r="C29" s="39" t="s">
        <v>130</v>
      </c>
      <c r="D29" s="35"/>
      <c r="E29" s="36"/>
      <c r="F29" s="35"/>
      <c r="G29" s="35" t="n">
        <v>1000</v>
      </c>
      <c r="H29" s="41"/>
    </row>
    <row r="30" customFormat="false" ht="18.75" hidden="false" customHeight="true" outlineLevel="0" collapsed="false">
      <c r="A30" s="38" t="s">
        <v>1103</v>
      </c>
      <c r="B30" s="37" t="s">
        <v>1104</v>
      </c>
      <c r="C30" s="39" t="s">
        <v>130</v>
      </c>
      <c r="D30" s="35"/>
      <c r="E30" s="36"/>
      <c r="F30" s="35"/>
      <c r="G30" s="35" t="n">
        <v>1000</v>
      </c>
      <c r="H30" s="41"/>
    </row>
    <row r="31" customFormat="false" ht="18.75" hidden="false" customHeight="true" outlineLevel="0" collapsed="false">
      <c r="A31" s="38" t="s">
        <v>1105</v>
      </c>
      <c r="B31" s="37" t="s">
        <v>1106</v>
      </c>
      <c r="C31" s="39" t="s">
        <v>130</v>
      </c>
      <c r="D31" s="35"/>
      <c r="E31" s="36"/>
      <c r="F31" s="35"/>
      <c r="G31" s="35" t="n">
        <v>1000</v>
      </c>
      <c r="H31" s="41"/>
    </row>
    <row r="32" customFormat="false" ht="18.75" hidden="false" customHeight="true" outlineLevel="0" collapsed="false">
      <c r="A32" s="38" t="s">
        <v>1107</v>
      </c>
      <c r="B32" s="37" t="s">
        <v>1108</v>
      </c>
      <c r="C32" s="39" t="s">
        <v>130</v>
      </c>
      <c r="D32" s="35"/>
      <c r="E32" s="36"/>
      <c r="F32" s="35"/>
      <c r="G32" s="35" t="n">
        <v>1000</v>
      </c>
      <c r="H32" s="41"/>
    </row>
    <row r="33" customFormat="false" ht="18.75" hidden="false" customHeight="true" outlineLevel="0" collapsed="false">
      <c r="A33" s="38" t="s">
        <v>1109</v>
      </c>
      <c r="B33" s="37" t="s">
        <v>1032</v>
      </c>
      <c r="C33" s="39" t="s">
        <v>133</v>
      </c>
      <c r="D33" s="35"/>
      <c r="E33" s="36"/>
      <c r="F33" s="35" t="n">
        <v>2000</v>
      </c>
      <c r="G33" s="35"/>
      <c r="H33" s="41"/>
    </row>
    <row r="34" customFormat="false" ht="18.75" hidden="false" customHeight="true" outlineLevel="0" collapsed="false">
      <c r="A34" s="38" t="s">
        <v>1110</v>
      </c>
      <c r="B34" s="37" t="s">
        <v>1078</v>
      </c>
      <c r="C34" s="39" t="s">
        <v>130</v>
      </c>
      <c r="D34" s="35"/>
      <c r="E34" s="36"/>
      <c r="F34" s="35"/>
      <c r="G34" s="35" t="n">
        <v>1000</v>
      </c>
      <c r="H34" s="41"/>
    </row>
    <row r="35" customFormat="false" ht="18.75" hidden="false" customHeight="true" outlineLevel="0" collapsed="false">
      <c r="A35" s="38" t="s">
        <v>1111</v>
      </c>
      <c r="B35" s="37" t="s">
        <v>1112</v>
      </c>
      <c r="C35" s="39" t="s">
        <v>130</v>
      </c>
      <c r="D35" s="35"/>
      <c r="E35" s="36"/>
      <c r="F35" s="35"/>
      <c r="G35" s="35" t="n">
        <v>1000</v>
      </c>
      <c r="H35" s="41"/>
    </row>
    <row r="36" customFormat="false" ht="18.75" hidden="false" customHeight="true" outlineLevel="0" collapsed="false">
      <c r="A36" s="38" t="s">
        <v>1113</v>
      </c>
      <c r="B36" s="37" t="s">
        <v>1114</v>
      </c>
      <c r="C36" s="39" t="s">
        <v>130</v>
      </c>
      <c r="D36" s="35"/>
      <c r="E36" s="36"/>
      <c r="F36" s="35"/>
      <c r="G36" s="35" t="n">
        <v>1000</v>
      </c>
      <c r="H36" s="41"/>
    </row>
    <row r="37" customFormat="false" ht="18.75" hidden="false" customHeight="true" outlineLevel="0" collapsed="false">
      <c r="A37" s="38" t="s">
        <v>1115</v>
      </c>
      <c r="B37" s="37" t="s">
        <v>1116</v>
      </c>
      <c r="C37" s="39" t="s">
        <v>133</v>
      </c>
      <c r="D37" s="35"/>
      <c r="E37" s="36"/>
      <c r="F37" s="35" t="n">
        <v>3000</v>
      </c>
      <c r="G37" s="35"/>
      <c r="H37" s="41"/>
    </row>
    <row r="38" customFormat="false" ht="18.75" hidden="false" customHeight="true" outlineLevel="0" collapsed="false">
      <c r="A38" s="38" t="s">
        <v>1117</v>
      </c>
      <c r="B38" s="37" t="s">
        <v>1080</v>
      </c>
      <c r="C38" s="39" t="s">
        <v>133</v>
      </c>
      <c r="D38" s="35"/>
      <c r="E38" s="36"/>
      <c r="F38" s="35" t="n">
        <v>457.55</v>
      </c>
      <c r="G38" s="35"/>
      <c r="H38" s="41"/>
    </row>
    <row r="39" customFormat="false" ht="18.75" hidden="false" customHeight="true" outlineLevel="0" collapsed="false">
      <c r="A39" s="38" t="s">
        <v>1118</v>
      </c>
      <c r="B39" s="37" t="s">
        <v>1119</v>
      </c>
      <c r="C39" s="39" t="s">
        <v>133</v>
      </c>
      <c r="D39" s="35"/>
      <c r="E39" s="36"/>
      <c r="F39" s="35" t="n">
        <v>957.55</v>
      </c>
      <c r="G39" s="35"/>
      <c r="H39" s="41"/>
    </row>
    <row r="40" customFormat="false" ht="18.75" hidden="false" customHeight="true" outlineLevel="0" collapsed="false">
      <c r="A40" s="38" t="s">
        <v>1120</v>
      </c>
      <c r="B40" s="37" t="s">
        <v>1121</v>
      </c>
      <c r="C40" s="39" t="s">
        <v>133</v>
      </c>
      <c r="D40" s="35"/>
      <c r="E40" s="36"/>
      <c r="F40" s="35" t="n">
        <v>2600</v>
      </c>
      <c r="G40" s="35"/>
      <c r="H40" s="41"/>
    </row>
    <row r="41" customFormat="false" ht="20.1" hidden="false" customHeight="true" outlineLevel="0" collapsed="false">
      <c r="A41" s="38" t="s">
        <v>1122</v>
      </c>
      <c r="B41" s="37" t="s">
        <v>1106</v>
      </c>
      <c r="C41" s="39" t="s">
        <v>133</v>
      </c>
      <c r="D41" s="35"/>
      <c r="E41" s="36"/>
      <c r="F41" s="35" t="n">
        <v>1000</v>
      </c>
      <c r="G41" s="35"/>
      <c r="H41" s="41"/>
    </row>
    <row r="42" customFormat="false" ht="20.1" hidden="false" customHeight="true" outlineLevel="0" collapsed="false">
      <c r="A42" s="38" t="s">
        <v>1123</v>
      </c>
      <c r="B42" s="37" t="s">
        <v>1104</v>
      </c>
      <c r="C42" s="39" t="s">
        <v>130</v>
      </c>
      <c r="D42" s="35"/>
      <c r="E42" s="36"/>
      <c r="F42" s="35"/>
      <c r="G42" s="35" t="n">
        <v>1000</v>
      </c>
      <c r="H42" s="41"/>
    </row>
    <row r="43" customFormat="false" ht="20.1" hidden="false" customHeight="true" outlineLevel="0" collapsed="false">
      <c r="A43" s="38" t="s">
        <v>1124</v>
      </c>
      <c r="B43" s="37" t="s">
        <v>1125</v>
      </c>
      <c r="C43" s="39" t="s">
        <v>130</v>
      </c>
      <c r="D43" s="35"/>
      <c r="E43" s="36"/>
      <c r="F43" s="35"/>
      <c r="G43" s="35" t="n">
        <v>1000</v>
      </c>
      <c r="H43" s="41"/>
    </row>
    <row r="44" customFormat="false" ht="20.1" hidden="false" customHeight="true" outlineLevel="0" collapsed="false">
      <c r="A44" s="38" t="s">
        <v>1126</v>
      </c>
      <c r="B44" s="37" t="s">
        <v>1086</v>
      </c>
      <c r="C44" s="39" t="s">
        <v>133</v>
      </c>
      <c r="D44" s="35"/>
      <c r="E44" s="36"/>
      <c r="F44" s="35" t="n">
        <v>1000</v>
      </c>
      <c r="G44" s="35"/>
      <c r="H44" s="41"/>
    </row>
    <row r="45" customFormat="false" ht="20.1" hidden="false" customHeight="true" outlineLevel="0" collapsed="false">
      <c r="A45" s="38" t="s">
        <v>1127</v>
      </c>
      <c r="B45" s="37" t="s">
        <v>1128</v>
      </c>
      <c r="C45" s="39" t="s">
        <v>130</v>
      </c>
      <c r="D45" s="35"/>
      <c r="E45" s="36"/>
      <c r="F45" s="35"/>
      <c r="G45" s="35" t="n">
        <v>1000</v>
      </c>
      <c r="H45" s="41"/>
    </row>
    <row r="46" customFormat="false" ht="20.1" hidden="false" customHeight="true" outlineLevel="0" collapsed="false">
      <c r="A46" s="38" t="s">
        <v>1129</v>
      </c>
      <c r="B46" s="37" t="s">
        <v>1059</v>
      </c>
      <c r="C46" s="39" t="s">
        <v>133</v>
      </c>
      <c r="D46" s="35"/>
      <c r="E46" s="36"/>
      <c r="F46" s="35" t="n">
        <v>4000</v>
      </c>
      <c r="G46" s="35"/>
      <c r="H46" s="41"/>
    </row>
    <row r="47" customFormat="false" ht="20.1" hidden="false" customHeight="true" outlineLevel="0" collapsed="false">
      <c r="A47" s="38" t="s">
        <v>1130</v>
      </c>
      <c r="B47" s="37" t="s">
        <v>1059</v>
      </c>
      <c r="C47" s="39" t="s">
        <v>133</v>
      </c>
      <c r="D47" s="61"/>
      <c r="E47" s="62"/>
      <c r="F47" s="62" t="n">
        <v>4000</v>
      </c>
      <c r="G47" s="36"/>
      <c r="H47" s="41"/>
    </row>
    <row r="48" customFormat="false" ht="20.1" hidden="false" customHeight="true" outlineLevel="0" collapsed="false">
      <c r="A48" s="38" t="s">
        <v>1131</v>
      </c>
      <c r="B48" s="37" t="s">
        <v>1132</v>
      </c>
      <c r="C48" s="39" t="s">
        <v>133</v>
      </c>
      <c r="D48" s="61"/>
      <c r="E48" s="62"/>
      <c r="F48" s="62" t="n">
        <v>4000</v>
      </c>
      <c r="G48" s="36"/>
      <c r="H48" s="41"/>
    </row>
    <row r="49" customFormat="false" ht="20.1" hidden="false" customHeight="true" outlineLevel="0" collapsed="false">
      <c r="A49" s="38"/>
      <c r="B49" s="37"/>
      <c r="C49" s="39"/>
      <c r="D49" s="61"/>
      <c r="E49" s="62"/>
      <c r="F49" s="62"/>
      <c r="G49" s="36"/>
      <c r="H49" s="41"/>
    </row>
    <row r="50" customFormat="false" ht="20.1" hidden="false" customHeight="true" outlineLevel="0" collapsed="false">
      <c r="A50" s="38"/>
      <c r="B50" s="37"/>
      <c r="C50" s="39"/>
      <c r="D50" s="61"/>
      <c r="E50" s="62"/>
      <c r="F50" s="62"/>
      <c r="G50" s="36"/>
      <c r="H50" s="41"/>
    </row>
    <row r="51" customFormat="false" ht="20.1" hidden="false" customHeight="true" outlineLevel="0" collapsed="false">
      <c r="A51" s="44" t="s">
        <v>172</v>
      </c>
      <c r="B51" s="44"/>
      <c r="C51" s="44"/>
      <c r="D51" s="45" t="n">
        <f aca="false">SUM(D5:D46)</f>
        <v>0</v>
      </c>
      <c r="E51" s="46" t="n">
        <f aca="false">SUM(E5:E46)</f>
        <v>988.6</v>
      </c>
      <c r="F51" s="46" t="n">
        <f aca="false">SUM(F5:F48)</f>
        <v>42037</v>
      </c>
      <c r="G51" s="47" t="n">
        <f aca="false">SUM(G5:G46)</f>
        <v>17200</v>
      </c>
      <c r="H51" s="55"/>
    </row>
    <row r="52" customFormat="false" ht="20.1" hidden="false" customHeight="true" outlineLevel="0" collapsed="false">
      <c r="A52" s="44" t="s">
        <v>173</v>
      </c>
      <c r="B52" s="44"/>
      <c r="C52" s="44"/>
      <c r="D52" s="49" t="n">
        <f aca="false">SUM(D51,E51,F51,G51)</f>
        <v>60225.6</v>
      </c>
      <c r="E52" s="49"/>
      <c r="F52" s="49"/>
      <c r="G52" s="49"/>
      <c r="H52" s="50" t="s">
        <v>174</v>
      </c>
    </row>
    <row r="53" customFormat="false" ht="21.75" hidden="false" customHeight="true" outlineLevel="0" collapsed="false">
      <c r="A53" s="44" t="s">
        <v>175</v>
      </c>
      <c r="B53" s="44"/>
      <c r="C53" s="44"/>
      <c r="D53" s="51" t="n">
        <f aca="false">D3-D52</f>
        <v>-5179.6</v>
      </c>
      <c r="E53" s="51"/>
      <c r="F53" s="51"/>
      <c r="G53" s="51"/>
      <c r="H53" s="52"/>
    </row>
    <row r="54" customFormat="false" ht="20.1" hidden="false" customHeight="true" outlineLevel="0" collapsed="false">
      <c r="A54" s="53"/>
      <c r="B54" s="54"/>
      <c r="C54" s="53"/>
      <c r="D54" s="53"/>
      <c r="E54" s="53"/>
    </row>
    <row r="55" customFormat="false" ht="20.1" hidden="false" customHeight="true" outlineLevel="0" collapsed="false">
      <c r="A55" s="53"/>
      <c r="B55" s="54"/>
      <c r="C55" s="53"/>
      <c r="D55" s="53"/>
      <c r="E55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51:C51"/>
    <mergeCell ref="A52:C52"/>
    <mergeCell ref="D52:G52"/>
    <mergeCell ref="A53:C53"/>
    <mergeCell ref="D53:G53"/>
  </mergeCells>
  <hyperlinks>
    <hyperlink ref="H1" location="Indice!A1" display="ÍNDICE"/>
  </hyperlinks>
  <printOptions headings="false" gridLines="false" gridLinesSet="true" horizontalCentered="false" verticalCentered="false"/>
  <pageMargins left="0.7875" right="0.370138888888889" top="0.492361111111111" bottom="0.492361111111111" header="0.492361111111111" footer="0.492361111111111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>&amp;L&amp;10UNIVERSIDADE FEDERAL DE SERGIPE_x005F_x000D_PRÓ-REITORIA DE PÓS-GRADUAÇÃO E PESQUISA</oddHeader>
    <oddFooter>&amp;L&amp;10&amp;D&amp;R&amp;10&amp;P</oddFooter>
    <firstHeader/>
    <firstFooter/>
  </headerFooter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68</v>
      </c>
      <c r="B1" s="20" t="s">
        <v>67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9272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 t="s">
        <v>1133</v>
      </c>
      <c r="B5" s="33" t="s">
        <v>1134</v>
      </c>
      <c r="C5" s="34" t="s">
        <v>133</v>
      </c>
      <c r="D5" s="35"/>
      <c r="E5" s="36"/>
      <c r="F5" s="35" t="n">
        <v>1325</v>
      </c>
      <c r="G5" s="35"/>
      <c r="H5" s="37"/>
    </row>
    <row r="6" customFormat="false" ht="20.1" hidden="false" customHeight="true" outlineLevel="0" collapsed="false">
      <c r="A6" s="38" t="s">
        <v>1135</v>
      </c>
      <c r="B6" s="37" t="s">
        <v>1136</v>
      </c>
      <c r="C6" s="39" t="s">
        <v>133</v>
      </c>
      <c r="D6" s="35"/>
      <c r="E6" s="36"/>
      <c r="F6" s="35" t="n">
        <v>1325</v>
      </c>
      <c r="G6" s="35"/>
      <c r="H6" s="37"/>
    </row>
    <row r="7" customFormat="false" ht="21" hidden="false" customHeight="true" outlineLevel="0" collapsed="false">
      <c r="A7" s="38" t="s">
        <v>1137</v>
      </c>
      <c r="B7" s="37" t="s">
        <v>1138</v>
      </c>
      <c r="C7" s="39" t="s">
        <v>133</v>
      </c>
      <c r="D7" s="35"/>
      <c r="E7" s="36"/>
      <c r="F7" s="35" t="n">
        <v>1325</v>
      </c>
      <c r="G7" s="35"/>
      <c r="H7" s="37"/>
    </row>
    <row r="8" customFormat="false" ht="20.1" hidden="false" customHeight="true" outlineLevel="0" collapsed="false">
      <c r="A8" s="38" t="s">
        <v>1139</v>
      </c>
      <c r="B8" s="37" t="s">
        <v>1134</v>
      </c>
      <c r="C8" s="39" t="s">
        <v>133</v>
      </c>
      <c r="D8" s="35"/>
      <c r="E8" s="36"/>
      <c r="F8" s="35" t="n">
        <v>1325</v>
      </c>
      <c r="G8" s="35"/>
      <c r="H8" s="37"/>
    </row>
    <row r="9" customFormat="false" ht="20.1" hidden="false" customHeight="true" outlineLevel="0" collapsed="false">
      <c r="A9" s="38" t="s">
        <v>1140</v>
      </c>
      <c r="B9" s="37" t="s">
        <v>1141</v>
      </c>
      <c r="C9" s="39" t="s">
        <v>133</v>
      </c>
      <c r="D9" s="35"/>
      <c r="E9" s="36"/>
      <c r="F9" s="35" t="n">
        <v>1325</v>
      </c>
      <c r="G9" s="35"/>
      <c r="H9" s="37"/>
    </row>
    <row r="10" customFormat="false" ht="20.1" hidden="false" customHeight="true" outlineLevel="0" collapsed="false">
      <c r="A10" s="38" t="s">
        <v>1142</v>
      </c>
      <c r="B10" s="37" t="s">
        <v>1136</v>
      </c>
      <c r="C10" s="39" t="s">
        <v>133</v>
      </c>
      <c r="D10" s="35"/>
      <c r="E10" s="36"/>
      <c r="F10" s="35" t="n">
        <v>1322</v>
      </c>
      <c r="G10" s="35"/>
      <c r="H10" s="37"/>
    </row>
    <row r="11" customFormat="false" ht="20.1" hidden="false" customHeight="true" outlineLevel="0" collapsed="false">
      <c r="A11" s="38" t="s">
        <v>1143</v>
      </c>
      <c r="B11" s="37" t="s">
        <v>1144</v>
      </c>
      <c r="C11" s="39" t="s">
        <v>133</v>
      </c>
      <c r="D11" s="35"/>
      <c r="E11" s="36"/>
      <c r="F11" s="35" t="n">
        <v>1325</v>
      </c>
      <c r="G11" s="35"/>
      <c r="H11" s="37"/>
    </row>
    <row r="12" customFormat="false" ht="20.1" hidden="false" customHeight="true" outlineLevel="0" collapsed="false">
      <c r="A12" s="38" t="s">
        <v>1145</v>
      </c>
      <c r="B12" s="37" t="s">
        <v>1146</v>
      </c>
      <c r="C12" s="39" t="s">
        <v>133</v>
      </c>
      <c r="D12" s="35"/>
      <c r="E12" s="36"/>
      <c r="F12" s="35" t="n">
        <v>4000</v>
      </c>
      <c r="G12" s="35"/>
      <c r="H12" s="37"/>
    </row>
    <row r="13" customFormat="false" ht="20.1" hidden="false" customHeight="true" outlineLevel="0" collapsed="false">
      <c r="A13" s="38" t="s">
        <v>1147</v>
      </c>
      <c r="B13" s="37" t="s">
        <v>1134</v>
      </c>
      <c r="C13" s="39" t="s">
        <v>133</v>
      </c>
      <c r="D13" s="35"/>
      <c r="E13" s="36"/>
      <c r="F13" s="35" t="n">
        <v>4000</v>
      </c>
      <c r="G13" s="35"/>
      <c r="H13" s="37"/>
    </row>
    <row r="14" customFormat="false" ht="20.1" hidden="false" customHeight="true" outlineLevel="0" collapsed="false">
      <c r="A14" s="38"/>
      <c r="B14" s="37"/>
      <c r="C14" s="39"/>
      <c r="D14" s="35"/>
      <c r="E14" s="36"/>
      <c r="F14" s="35"/>
      <c r="G14" s="35"/>
      <c r="H14" s="37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37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0</v>
      </c>
      <c r="F26" s="46" t="n">
        <f aca="false">SUM(F5:F25)</f>
        <v>17272</v>
      </c>
      <c r="G26" s="47" t="n">
        <f aca="false">SUM(G5:G25)</f>
        <v>0</v>
      </c>
      <c r="H26" s="55"/>
    </row>
    <row r="27" customFormat="false" ht="20.1" hidden="false" customHeight="true" outlineLevel="0" collapsed="false">
      <c r="A27" s="44" t="s">
        <v>173</v>
      </c>
      <c r="B27" s="44"/>
      <c r="C27" s="44"/>
      <c r="D27" s="49" t="n">
        <f aca="false">SUM(D26,E26,F26,G26)</f>
        <v>17272</v>
      </c>
      <c r="E27" s="49"/>
      <c r="F27" s="49"/>
      <c r="G27" s="49"/>
      <c r="H27" s="50" t="s">
        <v>174</v>
      </c>
    </row>
    <row r="28" customFormat="false" ht="21.75" hidden="false" customHeight="true" outlineLevel="0" collapsed="false">
      <c r="A28" s="44" t="s">
        <v>175</v>
      </c>
      <c r="B28" s="44"/>
      <c r="C28" s="44"/>
      <c r="D28" s="51" t="n">
        <f aca="false">D3-D27</f>
        <v>-8000</v>
      </c>
      <c r="E28" s="51"/>
      <c r="F28" s="51"/>
      <c r="G28" s="51"/>
      <c r="H28" s="52"/>
    </row>
    <row r="29" customFormat="false" ht="20.1" hidden="false" customHeight="true" outlineLevel="0" collapsed="false">
      <c r="A29" s="53"/>
      <c r="B29" s="54"/>
      <c r="C29" s="53"/>
      <c r="D29" s="53"/>
      <c r="E29" s="53"/>
    </row>
    <row r="30" customFormat="false" ht="20.1" hidden="false" customHeight="true" outlineLevel="0" collapsed="false">
      <c r="A30" s="53"/>
      <c r="B30" s="54"/>
      <c r="C30" s="53"/>
      <c r="D30" s="53"/>
      <c r="E30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511805555555556" right="0.511805555555556" top="0.7875" bottom="0.787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70</v>
      </c>
      <c r="B1" s="20" t="s">
        <v>1148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s">
        <v>1149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8" t="s">
        <v>1150</v>
      </c>
      <c r="B5" s="37" t="s">
        <v>1151</v>
      </c>
      <c r="C5" s="39" t="s">
        <v>133</v>
      </c>
      <c r="D5" s="35"/>
      <c r="E5" s="36"/>
      <c r="F5" s="35" t="n">
        <v>4000</v>
      </c>
      <c r="G5" s="35"/>
      <c r="H5" s="37"/>
    </row>
    <row r="6" customFormat="false" ht="21" hidden="false" customHeight="true" outlineLevel="0" collapsed="false">
      <c r="A6" s="38" t="s">
        <v>1152</v>
      </c>
      <c r="B6" s="37" t="s">
        <v>1153</v>
      </c>
      <c r="C6" s="39" t="s">
        <v>133</v>
      </c>
      <c r="D6" s="35"/>
      <c r="E6" s="36"/>
      <c r="F6" s="35" t="n">
        <v>4000</v>
      </c>
      <c r="G6" s="35"/>
      <c r="H6" s="37"/>
    </row>
    <row r="7" customFormat="false" ht="20.1" hidden="false" customHeight="true" outlineLevel="0" collapsed="false">
      <c r="A7" s="38" t="s">
        <v>1154</v>
      </c>
      <c r="B7" s="37" t="s">
        <v>1155</v>
      </c>
      <c r="C7" s="39" t="s">
        <v>130</v>
      </c>
      <c r="D7" s="35"/>
      <c r="E7" s="36"/>
      <c r="F7" s="35"/>
      <c r="G7" s="35" t="n">
        <v>1000</v>
      </c>
      <c r="H7" s="37"/>
    </row>
    <row r="8" customFormat="false" ht="20.1" hidden="false" customHeight="true" outlineLevel="0" collapsed="false">
      <c r="A8" s="38" t="s">
        <v>1156</v>
      </c>
      <c r="B8" s="37" t="s">
        <v>1157</v>
      </c>
      <c r="C8" s="39" t="s">
        <v>130</v>
      </c>
      <c r="D8" s="35"/>
      <c r="E8" s="36"/>
      <c r="F8" s="35"/>
      <c r="G8" s="35" t="n">
        <v>1000</v>
      </c>
      <c r="H8" s="37"/>
    </row>
    <row r="9" customFormat="false" ht="20.1" hidden="false" customHeight="true" outlineLevel="0" collapsed="false">
      <c r="A9" s="38" t="s">
        <v>1158</v>
      </c>
      <c r="B9" s="37" t="s">
        <v>1159</v>
      </c>
      <c r="C9" s="39" t="s">
        <v>130</v>
      </c>
      <c r="D9" s="35"/>
      <c r="E9" s="36"/>
      <c r="F9" s="35"/>
      <c r="G9" s="35" t="n">
        <v>800</v>
      </c>
      <c r="H9" s="37"/>
    </row>
    <row r="10" customFormat="false" ht="20.1" hidden="false" customHeight="true" outlineLevel="0" collapsed="false">
      <c r="A10" s="38" t="s">
        <v>1160</v>
      </c>
      <c r="B10" s="37" t="s">
        <v>1161</v>
      </c>
      <c r="C10" s="39" t="s">
        <v>130</v>
      </c>
      <c r="D10" s="35"/>
      <c r="E10" s="36"/>
      <c r="F10" s="35"/>
      <c r="G10" s="35" t="n">
        <v>800</v>
      </c>
      <c r="H10" s="37"/>
    </row>
    <row r="11" customFormat="false" ht="20.1" hidden="false" customHeight="true" outlineLevel="0" collapsed="false">
      <c r="A11" s="38" t="s">
        <v>1162</v>
      </c>
      <c r="B11" s="37" t="s">
        <v>1163</v>
      </c>
      <c r="C11" s="39" t="s">
        <v>130</v>
      </c>
      <c r="D11" s="35"/>
      <c r="E11" s="36"/>
      <c r="F11" s="35"/>
      <c r="G11" s="35" t="n">
        <v>1000</v>
      </c>
      <c r="H11" s="37"/>
    </row>
    <row r="12" customFormat="false" ht="20.1" hidden="false" customHeight="true" outlineLevel="0" collapsed="false">
      <c r="A12" s="38" t="s">
        <v>1164</v>
      </c>
      <c r="B12" s="37" t="s">
        <v>1165</v>
      </c>
      <c r="C12" s="39" t="s">
        <v>130</v>
      </c>
      <c r="D12" s="35"/>
      <c r="E12" s="36"/>
      <c r="F12" s="35"/>
      <c r="G12" s="35" t="n">
        <v>1000</v>
      </c>
      <c r="H12" s="37"/>
    </row>
    <row r="13" customFormat="false" ht="20.1" hidden="false" customHeight="true" outlineLevel="0" collapsed="false">
      <c r="A13" s="38" t="s">
        <v>1166</v>
      </c>
      <c r="B13" s="37" t="s">
        <v>1167</v>
      </c>
      <c r="C13" s="39" t="s">
        <v>130</v>
      </c>
      <c r="D13" s="35"/>
      <c r="E13" s="36"/>
      <c r="F13" s="35"/>
      <c r="G13" s="35" t="n">
        <v>1000</v>
      </c>
      <c r="H13" s="37"/>
    </row>
    <row r="14" customFormat="false" ht="20.1" hidden="false" customHeight="true" outlineLevel="0" collapsed="false">
      <c r="A14" s="38" t="s">
        <v>1168</v>
      </c>
      <c r="B14" s="37" t="s">
        <v>1169</v>
      </c>
      <c r="C14" s="39" t="s">
        <v>130</v>
      </c>
      <c r="D14" s="35"/>
      <c r="E14" s="36"/>
      <c r="F14" s="35"/>
      <c r="G14" s="35" t="n">
        <v>1000</v>
      </c>
      <c r="H14" s="37"/>
    </row>
    <row r="15" customFormat="false" ht="20.1" hidden="false" customHeight="true" outlineLevel="0" collapsed="false">
      <c r="A15" s="38" t="s">
        <v>1170</v>
      </c>
      <c r="B15" s="37" t="s">
        <v>1171</v>
      </c>
      <c r="C15" s="39" t="s">
        <v>130</v>
      </c>
      <c r="D15" s="35"/>
      <c r="E15" s="36"/>
      <c r="F15" s="35"/>
      <c r="G15" s="35" t="n">
        <v>500</v>
      </c>
      <c r="H15" s="37"/>
    </row>
    <row r="16" customFormat="false" ht="20.1" hidden="false" customHeight="true" outlineLevel="0" collapsed="false">
      <c r="A16" s="38" t="s">
        <v>1172</v>
      </c>
      <c r="B16" s="37" t="s">
        <v>1173</v>
      </c>
      <c r="C16" s="39" t="s">
        <v>130</v>
      </c>
      <c r="D16" s="35"/>
      <c r="E16" s="36"/>
      <c r="F16" s="35"/>
      <c r="G16" s="35" t="n">
        <v>100</v>
      </c>
      <c r="H16" s="37"/>
    </row>
    <row r="17" customFormat="false" ht="20.1" hidden="false" customHeight="true" outlineLevel="0" collapsed="false">
      <c r="A17" s="38" t="s">
        <v>1174</v>
      </c>
      <c r="B17" s="37" t="s">
        <v>1175</v>
      </c>
      <c r="C17" s="39" t="s">
        <v>133</v>
      </c>
      <c r="D17" s="35"/>
      <c r="E17" s="36"/>
      <c r="F17" s="35" t="n">
        <v>2000</v>
      </c>
      <c r="G17" s="35"/>
      <c r="H17" s="41"/>
    </row>
    <row r="18" customFormat="false" ht="20.1" hidden="false" customHeight="true" outlineLevel="0" collapsed="false">
      <c r="A18" s="38" t="s">
        <v>1176</v>
      </c>
      <c r="B18" s="37" t="s">
        <v>1177</v>
      </c>
      <c r="C18" s="39" t="s">
        <v>130</v>
      </c>
      <c r="D18" s="35"/>
      <c r="E18" s="36"/>
      <c r="F18" s="35"/>
      <c r="G18" s="35" t="n">
        <v>700</v>
      </c>
      <c r="H18" s="41"/>
    </row>
    <row r="19" customFormat="false" ht="20.1" hidden="false" customHeight="true" outlineLevel="0" collapsed="false">
      <c r="A19" s="38" t="s">
        <v>1178</v>
      </c>
      <c r="B19" s="37" t="s">
        <v>1179</v>
      </c>
      <c r="C19" s="39" t="s">
        <v>133</v>
      </c>
      <c r="D19" s="35"/>
      <c r="E19" s="36"/>
      <c r="F19" s="35" t="n">
        <v>4000</v>
      </c>
      <c r="G19" s="35"/>
      <c r="H19" s="41"/>
    </row>
    <row r="20" customFormat="false" ht="20.1" hidden="false" customHeight="true" outlineLevel="0" collapsed="false">
      <c r="A20" s="38" t="s">
        <v>1180</v>
      </c>
      <c r="B20" s="37" t="s">
        <v>1181</v>
      </c>
      <c r="C20" s="39" t="s">
        <v>133</v>
      </c>
      <c r="D20" s="35"/>
      <c r="E20" s="36"/>
      <c r="F20" s="35" t="n">
        <v>4000</v>
      </c>
      <c r="G20" s="35"/>
      <c r="H20" s="41"/>
    </row>
    <row r="21" customFormat="false" ht="20.1" hidden="false" customHeight="true" outlineLevel="0" collapsed="false">
      <c r="A21" s="38" t="s">
        <v>1182</v>
      </c>
      <c r="B21" s="37" t="s">
        <v>1183</v>
      </c>
      <c r="C21" s="39" t="s">
        <v>133</v>
      </c>
      <c r="D21" s="35"/>
      <c r="E21" s="36"/>
      <c r="F21" s="35" t="n">
        <v>3000</v>
      </c>
      <c r="G21" s="35"/>
      <c r="H21" s="41"/>
    </row>
    <row r="22" customFormat="false" ht="20.1" hidden="false" customHeight="true" outlineLevel="0" collapsed="false">
      <c r="A22" s="38" t="s">
        <v>1184</v>
      </c>
      <c r="B22" s="37" t="s">
        <v>1185</v>
      </c>
      <c r="C22" s="39" t="s">
        <v>130</v>
      </c>
      <c r="D22" s="35"/>
      <c r="E22" s="36"/>
      <c r="F22" s="35"/>
      <c r="G22" s="35" t="n">
        <v>500</v>
      </c>
      <c r="H22" s="41"/>
    </row>
    <row r="23" customFormat="false" ht="20.1" hidden="false" customHeight="true" outlineLevel="0" collapsed="false">
      <c r="A23" s="38" t="s">
        <v>1186</v>
      </c>
      <c r="B23" s="37" t="s">
        <v>1187</v>
      </c>
      <c r="C23" s="39" t="s">
        <v>130</v>
      </c>
      <c r="D23" s="35"/>
      <c r="E23" s="36"/>
      <c r="F23" s="35"/>
      <c r="G23" s="35" t="n">
        <v>800</v>
      </c>
      <c r="H23" s="41"/>
    </row>
    <row r="24" customFormat="false" ht="20.1" hidden="false" customHeight="true" outlineLevel="0" collapsed="false">
      <c r="A24" s="38" t="s">
        <v>1188</v>
      </c>
      <c r="B24" s="37" t="s">
        <v>1189</v>
      </c>
      <c r="C24" s="39" t="s">
        <v>130</v>
      </c>
      <c r="D24" s="35"/>
      <c r="E24" s="36"/>
      <c r="F24" s="35"/>
      <c r="G24" s="35" t="n">
        <v>500</v>
      </c>
      <c r="H24" s="41"/>
    </row>
    <row r="25" customFormat="false" ht="20.1" hidden="false" customHeight="true" outlineLevel="0" collapsed="false">
      <c r="A25" s="38" t="s">
        <v>1190</v>
      </c>
      <c r="B25" s="37" t="s">
        <v>1191</v>
      </c>
      <c r="C25" s="39" t="s">
        <v>130</v>
      </c>
      <c r="D25" s="35"/>
      <c r="E25" s="36"/>
      <c r="F25" s="35"/>
      <c r="G25" s="35" t="n">
        <v>1000</v>
      </c>
      <c r="H25" s="41"/>
    </row>
    <row r="26" customFormat="false" ht="20.1" hidden="false" customHeight="true" outlineLevel="0" collapsed="false">
      <c r="A26" s="38" t="s">
        <v>1192</v>
      </c>
      <c r="B26" s="37" t="s">
        <v>1193</v>
      </c>
      <c r="C26" s="39" t="s">
        <v>133</v>
      </c>
      <c r="D26" s="35"/>
      <c r="E26" s="36"/>
      <c r="F26" s="35" t="n">
        <v>1000</v>
      </c>
      <c r="G26" s="35"/>
      <c r="H26" s="41"/>
    </row>
    <row r="27" customFormat="false" ht="20.1" hidden="false" customHeight="true" outlineLevel="0" collapsed="false">
      <c r="A27" s="38" t="s">
        <v>1194</v>
      </c>
      <c r="B27" s="37" t="s">
        <v>1195</v>
      </c>
      <c r="C27" s="39" t="s">
        <v>130</v>
      </c>
      <c r="D27" s="35"/>
      <c r="E27" s="36"/>
      <c r="F27" s="35"/>
      <c r="G27" s="35" t="n">
        <v>1000</v>
      </c>
      <c r="H27" s="41"/>
    </row>
    <row r="28" customFormat="false" ht="20.1" hidden="false" customHeight="true" outlineLevel="0" collapsed="false">
      <c r="A28" s="38" t="s">
        <v>1196</v>
      </c>
      <c r="B28" s="37" t="s">
        <v>1197</v>
      </c>
      <c r="C28" s="39" t="s">
        <v>130</v>
      </c>
      <c r="D28" s="35"/>
      <c r="E28" s="36"/>
      <c r="F28" s="35"/>
      <c r="G28" s="35" t="n">
        <v>500</v>
      </c>
      <c r="H28" s="41"/>
    </row>
    <row r="29" customFormat="false" ht="20.1" hidden="false" customHeight="true" outlineLevel="0" collapsed="false">
      <c r="A29" s="38" t="s">
        <v>1198</v>
      </c>
      <c r="B29" s="37" t="s">
        <v>1199</v>
      </c>
      <c r="C29" s="39" t="s">
        <v>130</v>
      </c>
      <c r="D29" s="35"/>
      <c r="E29" s="36"/>
      <c r="F29" s="35"/>
      <c r="G29" s="35" t="n">
        <v>1000</v>
      </c>
      <c r="H29" s="41"/>
    </row>
    <row r="30" customFormat="false" ht="20.1" hidden="false" customHeight="true" outlineLevel="0" collapsed="false">
      <c r="A30" s="38" t="s">
        <v>1200</v>
      </c>
      <c r="B30" s="37" t="s">
        <v>1201</v>
      </c>
      <c r="C30" s="39" t="s">
        <v>133</v>
      </c>
      <c r="D30" s="35"/>
      <c r="E30" s="36"/>
      <c r="F30" s="35"/>
      <c r="G30" s="35" t="n">
        <v>700</v>
      </c>
      <c r="H30" s="41"/>
    </row>
    <row r="31" customFormat="false" ht="20.1" hidden="false" customHeight="true" outlineLevel="0" collapsed="false">
      <c r="A31" s="38"/>
      <c r="B31" s="37"/>
      <c r="C31" s="39"/>
      <c r="D31" s="35"/>
      <c r="E31" s="36"/>
      <c r="F31" s="35"/>
      <c r="G31" s="35"/>
      <c r="H31" s="41"/>
    </row>
    <row r="32" customFormat="false" ht="20.1" hidden="false" customHeight="true" outlineLevel="0" collapsed="false">
      <c r="A32" s="38"/>
      <c r="B32" s="37"/>
      <c r="C32" s="39"/>
      <c r="D32" s="35"/>
      <c r="E32" s="36"/>
      <c r="F32" s="35"/>
      <c r="G32" s="35"/>
      <c r="H32" s="41"/>
    </row>
    <row r="33" customFormat="false" ht="20.1" hidden="false" customHeight="true" outlineLevel="0" collapsed="false">
      <c r="A33" s="38"/>
      <c r="B33" s="37"/>
      <c r="C33" s="39"/>
      <c r="D33" s="35"/>
      <c r="E33" s="36"/>
      <c r="F33" s="35"/>
      <c r="G33" s="35"/>
      <c r="H33" s="41"/>
    </row>
    <row r="34" customFormat="false" ht="20.1" hidden="false" customHeight="true" outlineLevel="0" collapsed="false">
      <c r="A34" s="38"/>
      <c r="B34" s="37"/>
      <c r="C34" s="39"/>
      <c r="D34" s="35"/>
      <c r="E34" s="36"/>
      <c r="F34" s="35"/>
      <c r="G34" s="35"/>
      <c r="H34" s="41"/>
    </row>
    <row r="35" customFormat="false" ht="20.1" hidden="false" customHeight="true" outlineLevel="0" collapsed="false">
      <c r="A35" s="38"/>
      <c r="B35" s="37"/>
      <c r="C35" s="39"/>
      <c r="D35" s="35"/>
      <c r="E35" s="36"/>
      <c r="F35" s="35"/>
      <c r="G35" s="35"/>
      <c r="H35" s="41"/>
    </row>
    <row r="36" customFormat="false" ht="20.1" hidden="false" customHeight="true" outlineLevel="0" collapsed="false">
      <c r="A36" s="38"/>
      <c r="B36" s="37"/>
      <c r="C36" s="39"/>
      <c r="D36" s="35"/>
      <c r="E36" s="36"/>
      <c r="F36" s="35"/>
      <c r="G36" s="35"/>
      <c r="H36" s="41"/>
    </row>
    <row r="37" customFormat="false" ht="20.1" hidden="false" customHeight="true" outlineLevel="0" collapsed="false">
      <c r="A37" s="38"/>
      <c r="B37" s="37"/>
      <c r="C37" s="39"/>
      <c r="D37" s="35"/>
      <c r="E37" s="36"/>
      <c r="F37" s="35"/>
      <c r="G37" s="35"/>
      <c r="H37" s="41"/>
    </row>
    <row r="38" customFormat="false" ht="20.1" hidden="false" customHeight="true" outlineLevel="0" collapsed="false">
      <c r="A38" s="44" t="s">
        <v>172</v>
      </c>
      <c r="B38" s="44"/>
      <c r="C38" s="44"/>
      <c r="D38" s="45" t="n">
        <f aca="false">SUM(D5:D37)</f>
        <v>0</v>
      </c>
      <c r="E38" s="46" t="n">
        <f aca="false">SUM(E5:E37)</f>
        <v>0</v>
      </c>
      <c r="F38" s="46" t="n">
        <f aca="false">SUM(F5:F37)</f>
        <v>22000</v>
      </c>
      <c r="G38" s="47" t="n">
        <f aca="false">SUM(G5:G37)</f>
        <v>14900</v>
      </c>
      <c r="H38" s="55"/>
    </row>
    <row r="39" customFormat="false" ht="20.1" hidden="false" customHeight="true" outlineLevel="0" collapsed="false">
      <c r="A39" s="44" t="s">
        <v>173</v>
      </c>
      <c r="B39" s="44"/>
      <c r="C39" s="44"/>
      <c r="D39" s="49" t="n">
        <f aca="false">SUM(D38,E38,F38,G38)</f>
        <v>36900</v>
      </c>
      <c r="E39" s="49"/>
      <c r="F39" s="49"/>
      <c r="G39" s="49"/>
      <c r="H39" s="50" t="s">
        <v>174</v>
      </c>
    </row>
    <row r="40" customFormat="false" ht="21.75" hidden="false" customHeight="true" outlineLevel="0" collapsed="false">
      <c r="A40" s="44" t="s">
        <v>175</v>
      </c>
      <c r="B40" s="44"/>
      <c r="C40" s="44"/>
      <c r="D40" s="51" t="n">
        <f aca="false">D3-D39</f>
        <v>14244</v>
      </c>
      <c r="E40" s="51"/>
      <c r="F40" s="51"/>
      <c r="G40" s="51"/>
      <c r="H40" s="52"/>
    </row>
    <row r="41" customFormat="false" ht="20.1" hidden="false" customHeight="true" outlineLevel="0" collapsed="false">
      <c r="A41" s="53"/>
      <c r="B41" s="54"/>
      <c r="C41" s="53"/>
      <c r="D41" s="53"/>
      <c r="E41" s="53"/>
    </row>
    <row r="42" customFormat="false" ht="20.1" hidden="false" customHeight="true" outlineLevel="0" collapsed="false">
      <c r="A42" s="53"/>
      <c r="B42" s="54"/>
      <c r="C42" s="53"/>
      <c r="D42" s="53"/>
      <c r="E42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38:C38"/>
    <mergeCell ref="A39:C39"/>
    <mergeCell ref="D39:G39"/>
    <mergeCell ref="A40:C40"/>
    <mergeCell ref="D40:G40"/>
  </mergeCells>
  <hyperlinks>
    <hyperlink ref="H1" location="Indice!A1" display="ÍNDICE"/>
  </hyperlinks>
  <printOptions headings="false" gridLines="false" gridLinesSet="true" horizontalCentered="false" verticalCentered="false"/>
  <pageMargins left="0.236111111111111" right="0.236111111111111" top="0.354166666666667" bottom="0.196527777777778" header="0.354166666666667" footer="0.196527777777778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>&amp;L&amp;10UNIVERSIDADE FEDERAL DE SERGIPE_x005F_x000D_PRÓ-REITORIA DE PÓS-GRADUAÇÃO E PESQUISA</oddHeader>
    <oddFooter>&amp;L&amp;10&amp;D&amp;R&amp;10&amp;P</oddFooter>
    <firstHeader/>
    <firstFooter/>
  </headerFooter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0.89"/>
    <col collapsed="false" customWidth="true" hidden="false" outlineLevel="0" max="3" min="3" style="18" width="15.38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72</v>
      </c>
      <c r="B1" s="20" t="s">
        <v>71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11116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 t="s">
        <v>1202</v>
      </c>
      <c r="B5" s="33" t="s">
        <v>1203</v>
      </c>
      <c r="C5" s="34" t="s">
        <v>635</v>
      </c>
      <c r="D5" s="35"/>
      <c r="E5" s="36" t="n">
        <v>912.42</v>
      </c>
      <c r="F5" s="35"/>
      <c r="G5" s="35"/>
      <c r="H5" s="37" t="s">
        <v>1204</v>
      </c>
    </row>
    <row r="6" customFormat="false" ht="20.1" hidden="false" customHeight="true" outlineLevel="0" collapsed="false">
      <c r="A6" s="38"/>
      <c r="B6" s="37"/>
      <c r="C6" s="39"/>
      <c r="D6" s="35"/>
      <c r="E6" s="36"/>
      <c r="F6" s="35"/>
      <c r="G6" s="35"/>
      <c r="H6" s="37"/>
    </row>
    <row r="7" customFormat="false" ht="21" hidden="false" customHeight="true" outlineLevel="0" collapsed="false">
      <c r="A7" s="38"/>
      <c r="B7" s="37"/>
      <c r="C7" s="39"/>
      <c r="D7" s="35"/>
      <c r="E7" s="36"/>
      <c r="F7" s="35"/>
      <c r="G7" s="35"/>
      <c r="H7" s="37"/>
    </row>
    <row r="8" customFormat="false" ht="20.1" hidden="false" customHeight="true" outlineLevel="0" collapsed="false">
      <c r="A8" s="38"/>
      <c r="B8" s="37"/>
      <c r="C8" s="39"/>
      <c r="D8" s="35"/>
      <c r="E8" s="36"/>
      <c r="F8" s="35"/>
      <c r="G8" s="35"/>
      <c r="H8" s="37"/>
    </row>
    <row r="9" customFormat="false" ht="20.1" hidden="false" customHeight="true" outlineLevel="0" collapsed="false">
      <c r="A9" s="38"/>
      <c r="B9" s="37"/>
      <c r="C9" s="39"/>
      <c r="D9" s="35"/>
      <c r="E9" s="36"/>
      <c r="F9" s="35"/>
      <c r="G9" s="35"/>
      <c r="H9" s="37"/>
    </row>
    <row r="10" customFormat="false" ht="20.1" hidden="false" customHeight="true" outlineLevel="0" collapsed="false">
      <c r="A10" s="38"/>
      <c r="B10" s="37"/>
      <c r="C10" s="39"/>
      <c r="D10" s="35"/>
      <c r="E10" s="36"/>
      <c r="F10" s="35"/>
      <c r="G10" s="35"/>
      <c r="H10" s="37"/>
    </row>
    <row r="11" customFormat="false" ht="20.1" hidden="false" customHeight="true" outlineLevel="0" collapsed="false">
      <c r="A11" s="38"/>
      <c r="B11" s="37"/>
      <c r="C11" s="39"/>
      <c r="D11" s="35"/>
      <c r="E11" s="36"/>
      <c r="F11" s="35"/>
      <c r="G11" s="35"/>
      <c r="H11" s="37"/>
    </row>
    <row r="12" customFormat="false" ht="20.1" hidden="false" customHeight="true" outlineLevel="0" collapsed="false">
      <c r="A12" s="38"/>
      <c r="B12" s="37"/>
      <c r="C12" s="39"/>
      <c r="D12" s="35"/>
      <c r="E12" s="36"/>
      <c r="F12" s="35"/>
      <c r="G12" s="35"/>
      <c r="H12" s="37"/>
    </row>
    <row r="13" customFormat="false" ht="20.1" hidden="false" customHeight="true" outlineLevel="0" collapsed="false">
      <c r="A13" s="38"/>
      <c r="B13" s="37"/>
      <c r="C13" s="39"/>
      <c r="D13" s="35"/>
      <c r="E13" s="36"/>
      <c r="F13" s="35"/>
      <c r="G13" s="35"/>
      <c r="H13" s="37"/>
    </row>
    <row r="14" customFormat="false" ht="20.1" hidden="false" customHeight="true" outlineLevel="0" collapsed="false">
      <c r="A14" s="38"/>
      <c r="B14" s="37"/>
      <c r="C14" s="39"/>
      <c r="D14" s="35"/>
      <c r="E14" s="36"/>
      <c r="F14" s="35"/>
      <c r="G14" s="35"/>
      <c r="H14" s="37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37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912.42</v>
      </c>
      <c r="F26" s="46" t="n">
        <f aca="false">SUM(F5:F25)</f>
        <v>0</v>
      </c>
      <c r="G26" s="47" t="n">
        <f aca="false">SUM(G5:G25)</f>
        <v>0</v>
      </c>
      <c r="H26" s="55"/>
    </row>
    <row r="27" customFormat="false" ht="20.1" hidden="false" customHeight="true" outlineLevel="0" collapsed="false">
      <c r="A27" s="44" t="s">
        <v>173</v>
      </c>
      <c r="B27" s="44"/>
      <c r="C27" s="44"/>
      <c r="D27" s="49" t="n">
        <f aca="false">SUM(D26,E26,F26,G26)</f>
        <v>912.42</v>
      </c>
      <c r="E27" s="49"/>
      <c r="F27" s="49"/>
      <c r="G27" s="49"/>
      <c r="H27" s="50" t="s">
        <v>174</v>
      </c>
    </row>
    <row r="28" customFormat="false" ht="21.75" hidden="false" customHeight="true" outlineLevel="0" collapsed="false">
      <c r="A28" s="44" t="s">
        <v>175</v>
      </c>
      <c r="B28" s="44"/>
      <c r="C28" s="44"/>
      <c r="D28" s="51" t="n">
        <f aca="false">D3-D27</f>
        <v>10203.58</v>
      </c>
      <c r="E28" s="51"/>
      <c r="F28" s="51"/>
      <c r="G28" s="51"/>
      <c r="H28" s="52"/>
    </row>
    <row r="29" customFormat="false" ht="20.1" hidden="false" customHeight="true" outlineLevel="0" collapsed="false">
      <c r="A29" s="53"/>
      <c r="B29" s="54"/>
      <c r="C29" s="53"/>
      <c r="D29" s="53"/>
      <c r="E29" s="53"/>
    </row>
    <row r="30" customFormat="false" ht="20.1" hidden="false" customHeight="true" outlineLevel="0" collapsed="false">
      <c r="A30" s="53"/>
      <c r="B30" s="54"/>
      <c r="C30" s="53"/>
      <c r="D30" s="53"/>
      <c r="E30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39375" right="0.39375" top="0.7875" bottom="0.7875" header="0.7875" footer="0.7875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74</v>
      </c>
      <c r="B1" s="20" t="s">
        <v>73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15670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/>
      <c r="B5" s="33"/>
      <c r="C5" s="34"/>
      <c r="D5" s="35"/>
      <c r="E5" s="36"/>
      <c r="F5" s="35"/>
      <c r="G5" s="35"/>
      <c r="H5" s="37"/>
    </row>
    <row r="6" customFormat="false" ht="20.1" hidden="false" customHeight="true" outlineLevel="0" collapsed="false">
      <c r="A6" s="38" t="s">
        <v>1205</v>
      </c>
      <c r="B6" s="37" t="s">
        <v>1206</v>
      </c>
      <c r="C6" s="39" t="s">
        <v>133</v>
      </c>
      <c r="D6" s="35"/>
      <c r="E6" s="36"/>
      <c r="F6" s="35" t="n">
        <v>1741</v>
      </c>
      <c r="G6" s="35"/>
      <c r="H6" s="37"/>
    </row>
    <row r="7" customFormat="false" ht="21" hidden="false" customHeight="true" outlineLevel="0" collapsed="false">
      <c r="A7" s="38" t="s">
        <v>1207</v>
      </c>
      <c r="B7" s="37" t="s">
        <v>489</v>
      </c>
      <c r="C7" s="39" t="s">
        <v>133</v>
      </c>
      <c r="D7" s="35"/>
      <c r="E7" s="36"/>
      <c r="F7" s="35" t="n">
        <v>1741</v>
      </c>
      <c r="G7" s="35"/>
      <c r="H7" s="37"/>
    </row>
    <row r="8" customFormat="false" ht="20.1" hidden="false" customHeight="true" outlineLevel="0" collapsed="false">
      <c r="A8" s="38" t="s">
        <v>1208</v>
      </c>
      <c r="B8" s="37" t="s">
        <v>1209</v>
      </c>
      <c r="C8" s="39" t="s">
        <v>133</v>
      </c>
      <c r="D8" s="35"/>
      <c r="E8" s="36"/>
      <c r="F8" s="35" t="n">
        <v>1741</v>
      </c>
      <c r="G8" s="35"/>
      <c r="H8" s="37"/>
    </row>
    <row r="9" customFormat="false" ht="20.1" hidden="false" customHeight="true" outlineLevel="0" collapsed="false">
      <c r="A9" s="38" t="s">
        <v>1210</v>
      </c>
      <c r="B9" s="37" t="s">
        <v>1211</v>
      </c>
      <c r="C9" s="39" t="s">
        <v>133</v>
      </c>
      <c r="D9" s="35"/>
      <c r="E9" s="36"/>
      <c r="F9" s="35" t="n">
        <v>1741</v>
      </c>
      <c r="G9" s="35"/>
      <c r="H9" s="37"/>
    </row>
    <row r="10" customFormat="false" ht="20.1" hidden="false" customHeight="true" outlineLevel="0" collapsed="false">
      <c r="A10" s="38" t="s">
        <v>1212</v>
      </c>
      <c r="B10" s="37" t="s">
        <v>1213</v>
      </c>
      <c r="C10" s="39" t="s">
        <v>133</v>
      </c>
      <c r="D10" s="35"/>
      <c r="E10" s="36"/>
      <c r="F10" s="35" t="n">
        <v>1741</v>
      </c>
      <c r="G10" s="35"/>
      <c r="H10" s="37"/>
    </row>
    <row r="11" customFormat="false" ht="20.1" hidden="false" customHeight="true" outlineLevel="0" collapsed="false">
      <c r="A11" s="38" t="s">
        <v>1214</v>
      </c>
      <c r="B11" s="37" t="s">
        <v>1215</v>
      </c>
      <c r="C11" s="39" t="s">
        <v>133</v>
      </c>
      <c r="D11" s="35"/>
      <c r="E11" s="36"/>
      <c r="F11" s="35" t="n">
        <v>1741</v>
      </c>
      <c r="G11" s="35"/>
      <c r="H11" s="37"/>
    </row>
    <row r="12" customFormat="false" ht="20.1" hidden="false" customHeight="true" outlineLevel="0" collapsed="false">
      <c r="A12" s="38" t="s">
        <v>1216</v>
      </c>
      <c r="B12" s="37" t="s">
        <v>1217</v>
      </c>
      <c r="C12" s="39" t="s">
        <v>133</v>
      </c>
      <c r="D12" s="35"/>
      <c r="E12" s="36"/>
      <c r="F12" s="35" t="n">
        <v>1741</v>
      </c>
      <c r="G12" s="35"/>
      <c r="H12" s="37"/>
    </row>
    <row r="13" customFormat="false" ht="20.1" hidden="false" customHeight="true" outlineLevel="0" collapsed="false">
      <c r="A13" s="38" t="s">
        <v>1218</v>
      </c>
      <c r="B13" s="37" t="s">
        <v>1219</v>
      </c>
      <c r="C13" s="39" t="s">
        <v>133</v>
      </c>
      <c r="D13" s="35"/>
      <c r="E13" s="36"/>
      <c r="F13" s="35" t="n">
        <v>1741</v>
      </c>
      <c r="G13" s="35"/>
      <c r="H13" s="37"/>
    </row>
    <row r="14" customFormat="false" ht="20.1" hidden="false" customHeight="true" outlineLevel="0" collapsed="false">
      <c r="A14" s="38" t="s">
        <v>1220</v>
      </c>
      <c r="B14" s="37" t="s">
        <v>1221</v>
      </c>
      <c r="C14" s="39" t="s">
        <v>133</v>
      </c>
      <c r="D14" s="35"/>
      <c r="E14" s="36"/>
      <c r="F14" s="35" t="n">
        <v>1741</v>
      </c>
      <c r="G14" s="35"/>
      <c r="H14" s="37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37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0</v>
      </c>
      <c r="F26" s="46" t="n">
        <f aca="false">SUM(F5:F25)</f>
        <v>15669</v>
      </c>
      <c r="G26" s="47" t="n">
        <f aca="false">SUM(G5:G25)</f>
        <v>0</v>
      </c>
      <c r="H26" s="55"/>
    </row>
    <row r="27" customFormat="false" ht="20.1" hidden="false" customHeight="true" outlineLevel="0" collapsed="false">
      <c r="A27" s="44" t="s">
        <v>173</v>
      </c>
      <c r="B27" s="44"/>
      <c r="C27" s="44"/>
      <c r="D27" s="49" t="n">
        <f aca="false">SUM(D26,E26,F26,G26)</f>
        <v>15669</v>
      </c>
      <c r="E27" s="49"/>
      <c r="F27" s="49"/>
      <c r="G27" s="49"/>
      <c r="H27" s="50" t="s">
        <v>174</v>
      </c>
    </row>
    <row r="28" customFormat="false" ht="21.75" hidden="false" customHeight="true" outlineLevel="0" collapsed="false">
      <c r="A28" s="44" t="s">
        <v>175</v>
      </c>
      <c r="B28" s="44"/>
      <c r="C28" s="44"/>
      <c r="D28" s="51" t="n">
        <f aca="false">D3-D27</f>
        <v>1</v>
      </c>
      <c r="E28" s="51"/>
      <c r="F28" s="51"/>
      <c r="G28" s="51"/>
      <c r="H28" s="52"/>
    </row>
    <row r="29" customFormat="false" ht="20.1" hidden="false" customHeight="true" outlineLevel="0" collapsed="false">
      <c r="A29" s="53"/>
      <c r="B29" s="54"/>
      <c r="C29" s="53"/>
      <c r="D29" s="53"/>
      <c r="E29" s="53"/>
    </row>
    <row r="30" customFormat="false" ht="20.1" hidden="false" customHeight="true" outlineLevel="0" collapsed="false">
      <c r="A30" s="53"/>
      <c r="B30" s="54"/>
      <c r="C30" s="53"/>
      <c r="D30" s="53"/>
      <c r="E30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511805555555556" right="0.511805555555556" top="0.7875" bottom="0.787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13.9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76</v>
      </c>
      <c r="B1" s="20" t="s">
        <v>75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5000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/>
      <c r="B5" s="33"/>
      <c r="C5" s="34"/>
      <c r="D5" s="35"/>
      <c r="E5" s="36"/>
      <c r="F5" s="35"/>
      <c r="G5" s="35"/>
      <c r="H5" s="37"/>
    </row>
    <row r="6" customFormat="false" ht="20.1" hidden="false" customHeight="true" outlineLevel="0" collapsed="false">
      <c r="A6" s="38"/>
      <c r="B6" s="37"/>
      <c r="C6" s="39"/>
      <c r="D6" s="35"/>
      <c r="E6" s="36"/>
      <c r="F6" s="35"/>
      <c r="G6" s="35"/>
      <c r="H6" s="37"/>
    </row>
    <row r="7" customFormat="false" ht="21" hidden="false" customHeight="true" outlineLevel="0" collapsed="false">
      <c r="A7" s="38"/>
      <c r="B7" s="37"/>
      <c r="C7" s="39"/>
      <c r="D7" s="35"/>
      <c r="E7" s="36"/>
      <c r="F7" s="35"/>
      <c r="G7" s="35"/>
      <c r="H7" s="37"/>
    </row>
    <row r="8" customFormat="false" ht="20.1" hidden="false" customHeight="true" outlineLevel="0" collapsed="false">
      <c r="A8" s="38"/>
      <c r="B8" s="37"/>
      <c r="C8" s="39"/>
      <c r="D8" s="35"/>
      <c r="E8" s="36"/>
      <c r="F8" s="35"/>
      <c r="G8" s="35"/>
      <c r="H8" s="37"/>
    </row>
    <row r="9" customFormat="false" ht="20.1" hidden="false" customHeight="true" outlineLevel="0" collapsed="false">
      <c r="A9" s="38"/>
      <c r="B9" s="37"/>
      <c r="C9" s="39"/>
      <c r="D9" s="35"/>
      <c r="E9" s="36"/>
      <c r="F9" s="35"/>
      <c r="G9" s="35"/>
      <c r="H9" s="37"/>
    </row>
    <row r="10" customFormat="false" ht="20.1" hidden="false" customHeight="true" outlineLevel="0" collapsed="false">
      <c r="A10" s="38"/>
      <c r="B10" s="37"/>
      <c r="C10" s="39"/>
      <c r="D10" s="35"/>
      <c r="E10" s="36"/>
      <c r="F10" s="35"/>
      <c r="G10" s="35"/>
      <c r="H10" s="37"/>
    </row>
    <row r="11" customFormat="false" ht="20.1" hidden="false" customHeight="true" outlineLevel="0" collapsed="false">
      <c r="A11" s="38"/>
      <c r="B11" s="37"/>
      <c r="C11" s="39"/>
      <c r="D11" s="35"/>
      <c r="E11" s="36"/>
      <c r="F11" s="35"/>
      <c r="G11" s="35"/>
      <c r="H11" s="37"/>
    </row>
    <row r="12" customFormat="false" ht="20.1" hidden="false" customHeight="true" outlineLevel="0" collapsed="false">
      <c r="A12" s="38"/>
      <c r="B12" s="37"/>
      <c r="C12" s="39"/>
      <c r="D12" s="35"/>
      <c r="E12" s="36"/>
      <c r="F12" s="35"/>
      <c r="G12" s="35"/>
      <c r="H12" s="37"/>
    </row>
    <row r="13" customFormat="false" ht="20.1" hidden="false" customHeight="true" outlineLevel="0" collapsed="false">
      <c r="A13" s="38"/>
      <c r="B13" s="37"/>
      <c r="C13" s="39"/>
      <c r="D13" s="35"/>
      <c r="E13" s="36"/>
      <c r="F13" s="35"/>
      <c r="G13" s="35"/>
      <c r="H13" s="37"/>
    </row>
    <row r="14" customFormat="false" ht="20.1" hidden="false" customHeight="true" outlineLevel="0" collapsed="false">
      <c r="A14" s="38"/>
      <c r="B14" s="37"/>
      <c r="C14" s="39"/>
      <c r="D14" s="35"/>
      <c r="E14" s="36"/>
      <c r="F14" s="35"/>
      <c r="G14" s="35"/>
      <c r="H14" s="37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37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0</v>
      </c>
      <c r="F26" s="46" t="n">
        <f aca="false">SUM(F5:F25)</f>
        <v>0</v>
      </c>
      <c r="G26" s="47" t="n">
        <f aca="false">SUM(G5:G25)</f>
        <v>0</v>
      </c>
      <c r="H26" s="55"/>
    </row>
    <row r="27" customFormat="false" ht="20.1" hidden="false" customHeight="true" outlineLevel="0" collapsed="false">
      <c r="A27" s="44" t="s">
        <v>173</v>
      </c>
      <c r="B27" s="44"/>
      <c r="C27" s="44"/>
      <c r="D27" s="49" t="n">
        <f aca="false">SUM(D26,E26,F26,G26)</f>
        <v>0</v>
      </c>
      <c r="E27" s="49"/>
      <c r="F27" s="49"/>
      <c r="G27" s="49"/>
      <c r="H27" s="50" t="s">
        <v>174</v>
      </c>
    </row>
    <row r="28" customFormat="false" ht="21.75" hidden="false" customHeight="true" outlineLevel="0" collapsed="false">
      <c r="A28" s="44" t="s">
        <v>175</v>
      </c>
      <c r="B28" s="44"/>
      <c r="C28" s="44"/>
      <c r="D28" s="51" t="n">
        <f aca="false">D3-D27</f>
        <v>5000</v>
      </c>
      <c r="E28" s="51"/>
      <c r="F28" s="51"/>
      <c r="G28" s="51"/>
      <c r="H28" s="52"/>
    </row>
    <row r="29" customFormat="false" ht="20.1" hidden="false" customHeight="true" outlineLevel="0" collapsed="false">
      <c r="A29" s="53"/>
      <c r="B29" s="54"/>
      <c r="C29" s="53"/>
      <c r="D29" s="53"/>
      <c r="E29" s="53"/>
    </row>
    <row r="30" customFormat="false" ht="20.1" hidden="false" customHeight="true" outlineLevel="0" collapsed="false">
      <c r="A30" s="53"/>
      <c r="B30" s="54"/>
      <c r="C30" s="53"/>
      <c r="D30" s="53"/>
      <c r="E30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511805555555556" right="0.511805555555556" top="0.7875" bottom="0.787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5546875" defaultRowHeight="13.8" zeroHeight="false" outlineLevelRow="0" outlineLevelCol="0"/>
  <cols>
    <col collapsed="false" customWidth="true" hidden="false" outlineLevel="0" max="64" min="1" style="1" width="7.87"/>
    <col collapsed="false" customWidth="false" hidden="false" outlineLevel="0" max="1024" min="65" style="1" width="8.86"/>
  </cols>
  <sheetData/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78</v>
      </c>
      <c r="B1" s="20" t="s">
        <v>77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52894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8" t="s">
        <v>1222</v>
      </c>
      <c r="B5" s="37" t="s">
        <v>1223</v>
      </c>
      <c r="C5" s="39" t="s">
        <v>133</v>
      </c>
      <c r="D5" s="35"/>
      <c r="E5" s="36"/>
      <c r="F5" s="35" t="n">
        <v>2500</v>
      </c>
      <c r="G5" s="35"/>
      <c r="H5" s="37"/>
    </row>
    <row r="6" customFormat="false" ht="21" hidden="false" customHeight="true" outlineLevel="0" collapsed="false">
      <c r="A6" s="38" t="s">
        <v>1224</v>
      </c>
      <c r="B6" s="37" t="s">
        <v>1225</v>
      </c>
      <c r="C6" s="39" t="s">
        <v>133</v>
      </c>
      <c r="D6" s="35"/>
      <c r="E6" s="36"/>
      <c r="F6" s="35" t="n">
        <v>2500</v>
      </c>
      <c r="G6" s="35"/>
      <c r="H6" s="37"/>
    </row>
    <row r="7" customFormat="false" ht="20.1" hidden="false" customHeight="true" outlineLevel="0" collapsed="false">
      <c r="A7" s="38" t="s">
        <v>1226</v>
      </c>
      <c r="B7" s="37" t="s">
        <v>1227</v>
      </c>
      <c r="C7" s="39" t="s">
        <v>133</v>
      </c>
      <c r="D7" s="35"/>
      <c r="E7" s="36"/>
      <c r="F7" s="35" t="n">
        <v>2500</v>
      </c>
      <c r="G7" s="35"/>
      <c r="H7" s="37"/>
    </row>
    <row r="8" customFormat="false" ht="20.1" hidden="false" customHeight="true" outlineLevel="0" collapsed="false">
      <c r="A8" s="38" t="s">
        <v>1228</v>
      </c>
      <c r="B8" s="37" t="s">
        <v>1229</v>
      </c>
      <c r="C8" s="39" t="s">
        <v>133</v>
      </c>
      <c r="D8" s="35"/>
      <c r="E8" s="36"/>
      <c r="F8" s="35" t="n">
        <v>2500</v>
      </c>
      <c r="G8" s="35"/>
      <c r="H8" s="37"/>
    </row>
    <row r="9" customFormat="false" ht="20.1" hidden="false" customHeight="true" outlineLevel="0" collapsed="false">
      <c r="A9" s="38" t="s">
        <v>1230</v>
      </c>
      <c r="B9" s="37" t="s">
        <v>1231</v>
      </c>
      <c r="C9" s="39" t="s">
        <v>133</v>
      </c>
      <c r="D9" s="35"/>
      <c r="E9" s="36"/>
      <c r="F9" s="35" t="n">
        <v>2500</v>
      </c>
      <c r="G9" s="35"/>
      <c r="H9" s="37"/>
    </row>
    <row r="10" customFormat="false" ht="20.1" hidden="false" customHeight="true" outlineLevel="0" collapsed="false">
      <c r="A10" s="38" t="s">
        <v>1232</v>
      </c>
      <c r="B10" s="37" t="s">
        <v>1233</v>
      </c>
      <c r="C10" s="39" t="s">
        <v>133</v>
      </c>
      <c r="D10" s="35"/>
      <c r="E10" s="36"/>
      <c r="F10" s="35" t="n">
        <v>2500</v>
      </c>
      <c r="G10" s="35"/>
      <c r="H10" s="37"/>
    </row>
    <row r="11" customFormat="false" ht="20.1" hidden="false" customHeight="true" outlineLevel="0" collapsed="false">
      <c r="A11" s="38" t="s">
        <v>1234</v>
      </c>
      <c r="B11" s="37" t="s">
        <v>1235</v>
      </c>
      <c r="C11" s="39" t="s">
        <v>133</v>
      </c>
      <c r="D11" s="35"/>
      <c r="E11" s="36"/>
      <c r="F11" s="35" t="n">
        <v>4000</v>
      </c>
      <c r="G11" s="35"/>
      <c r="H11" s="37"/>
    </row>
    <row r="12" customFormat="false" ht="20.1" hidden="false" customHeight="true" outlineLevel="0" collapsed="false">
      <c r="A12" s="38" t="s">
        <v>1236</v>
      </c>
      <c r="B12" s="37" t="s">
        <v>1229</v>
      </c>
      <c r="C12" s="39" t="s">
        <v>133</v>
      </c>
      <c r="D12" s="35"/>
      <c r="E12" s="36"/>
      <c r="F12" s="35" t="n">
        <v>2500</v>
      </c>
      <c r="G12" s="35"/>
      <c r="H12" s="37"/>
    </row>
    <row r="13" customFormat="false" ht="20.1" hidden="false" customHeight="true" outlineLevel="0" collapsed="false">
      <c r="A13" s="38" t="s">
        <v>1237</v>
      </c>
      <c r="B13" s="37" t="s">
        <v>1238</v>
      </c>
      <c r="C13" s="39" t="s">
        <v>133</v>
      </c>
      <c r="D13" s="35"/>
      <c r="E13" s="36"/>
      <c r="F13" s="35" t="n">
        <v>2500</v>
      </c>
      <c r="G13" s="35"/>
      <c r="H13" s="37"/>
    </row>
    <row r="14" customFormat="false" ht="20.1" hidden="false" customHeight="true" outlineLevel="0" collapsed="false">
      <c r="A14" s="38" t="s">
        <v>1239</v>
      </c>
      <c r="B14" s="37" t="s">
        <v>1240</v>
      </c>
      <c r="C14" s="39" t="s">
        <v>133</v>
      </c>
      <c r="D14" s="35"/>
      <c r="E14" s="36"/>
      <c r="F14" s="35" t="n">
        <v>2500</v>
      </c>
      <c r="G14" s="35"/>
      <c r="H14" s="37"/>
    </row>
    <row r="15" customFormat="false" ht="20.1" hidden="false" customHeight="true" outlineLevel="0" collapsed="false">
      <c r="A15" s="38" t="s">
        <v>1241</v>
      </c>
      <c r="B15" s="37" t="s">
        <v>1242</v>
      </c>
      <c r="C15" s="39" t="s">
        <v>133</v>
      </c>
      <c r="D15" s="35"/>
      <c r="E15" s="36"/>
      <c r="F15" s="35" t="n">
        <v>2500</v>
      </c>
      <c r="G15" s="35"/>
      <c r="H15" s="37"/>
    </row>
    <row r="16" customFormat="false" ht="20.1" hidden="false" customHeight="true" outlineLevel="0" collapsed="false">
      <c r="A16" s="38" t="s">
        <v>1243</v>
      </c>
      <c r="B16" s="37" t="s">
        <v>1244</v>
      </c>
      <c r="C16" s="39" t="s">
        <v>133</v>
      </c>
      <c r="D16" s="35"/>
      <c r="E16" s="36"/>
      <c r="F16" s="35" t="n">
        <v>2500</v>
      </c>
      <c r="G16" s="35"/>
      <c r="H16" s="41"/>
    </row>
    <row r="17" customFormat="false" ht="20.1" hidden="false" customHeight="true" outlineLevel="0" collapsed="false">
      <c r="A17" s="38" t="s">
        <v>1245</v>
      </c>
      <c r="B17" s="37" t="s">
        <v>1246</v>
      </c>
      <c r="C17" s="39" t="s">
        <v>133</v>
      </c>
      <c r="D17" s="35"/>
      <c r="E17" s="36"/>
      <c r="F17" s="35" t="n">
        <v>3500</v>
      </c>
      <c r="G17" s="35"/>
      <c r="H17" s="41"/>
    </row>
    <row r="18" customFormat="false" ht="20.1" hidden="false" customHeight="true" outlineLevel="0" collapsed="false">
      <c r="A18" s="38" t="s">
        <v>1247</v>
      </c>
      <c r="B18" s="37" t="s">
        <v>1248</v>
      </c>
      <c r="C18" s="39" t="s">
        <v>133</v>
      </c>
      <c r="D18" s="35"/>
      <c r="E18" s="36"/>
      <c r="F18" s="35" t="n">
        <v>2500</v>
      </c>
      <c r="G18" s="35"/>
      <c r="H18" s="41"/>
    </row>
    <row r="19" customFormat="false" ht="20.1" hidden="false" customHeight="true" outlineLevel="0" collapsed="false">
      <c r="A19" s="38" t="s">
        <v>1249</v>
      </c>
      <c r="B19" s="37" t="s">
        <v>1250</v>
      </c>
      <c r="C19" s="39" t="s">
        <v>130</v>
      </c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 t="s">
        <v>1251</v>
      </c>
      <c r="B20" s="37" t="s">
        <v>1250</v>
      </c>
      <c r="C20" s="39" t="s">
        <v>130</v>
      </c>
      <c r="D20" s="35"/>
      <c r="E20" s="36"/>
      <c r="F20" s="35"/>
      <c r="G20" s="35" t="n">
        <v>80</v>
      </c>
      <c r="H20" s="41"/>
    </row>
    <row r="21" customFormat="false" ht="20.1" hidden="false" customHeight="true" outlineLevel="0" collapsed="false">
      <c r="A21" s="38" t="s">
        <v>1252</v>
      </c>
      <c r="B21" s="37" t="s">
        <v>1253</v>
      </c>
      <c r="C21" s="39" t="s">
        <v>130</v>
      </c>
      <c r="D21" s="35"/>
      <c r="E21" s="36"/>
      <c r="F21" s="35"/>
      <c r="G21" s="35" t="n">
        <v>160</v>
      </c>
      <c r="H21" s="41"/>
    </row>
    <row r="22" customFormat="false" ht="20.1" hidden="false" customHeight="true" outlineLevel="0" collapsed="false">
      <c r="A22" s="38" t="s">
        <v>1254</v>
      </c>
      <c r="B22" s="37" t="s">
        <v>1253</v>
      </c>
      <c r="C22" s="39" t="s">
        <v>130</v>
      </c>
      <c r="D22" s="35"/>
      <c r="E22" s="36"/>
      <c r="F22" s="35"/>
      <c r="G22" s="35" t="n">
        <v>90</v>
      </c>
      <c r="H22" s="41"/>
    </row>
    <row r="23" customFormat="false" ht="20.1" hidden="false" customHeight="true" outlineLevel="0" collapsed="false">
      <c r="A23" s="38" t="s">
        <v>1255</v>
      </c>
      <c r="B23" s="37" t="s">
        <v>1256</v>
      </c>
      <c r="C23" s="39" t="s">
        <v>130</v>
      </c>
      <c r="D23" s="35"/>
      <c r="E23" s="36"/>
      <c r="F23" s="35"/>
      <c r="G23" s="35" t="n">
        <v>50</v>
      </c>
      <c r="H23" s="41"/>
    </row>
    <row r="24" customFormat="false" ht="20.1" hidden="false" customHeight="true" outlineLevel="0" collapsed="false">
      <c r="A24" s="38" t="s">
        <v>1257</v>
      </c>
      <c r="B24" s="37" t="s">
        <v>1258</v>
      </c>
      <c r="C24" s="39" t="s">
        <v>130</v>
      </c>
      <c r="D24" s="35"/>
      <c r="E24" s="36"/>
      <c r="F24" s="35"/>
      <c r="G24" s="35" t="n">
        <v>167.05</v>
      </c>
      <c r="H24" s="41"/>
    </row>
    <row r="25" customFormat="false" ht="20.1" hidden="false" customHeight="true" outlineLevel="0" collapsed="false">
      <c r="A25" s="38" t="s">
        <v>1259</v>
      </c>
      <c r="B25" s="37" t="s">
        <v>1260</v>
      </c>
      <c r="C25" s="39" t="s">
        <v>130</v>
      </c>
      <c r="D25" s="35"/>
      <c r="E25" s="36"/>
      <c r="F25" s="35"/>
      <c r="G25" s="35" t="n">
        <v>192</v>
      </c>
      <c r="H25" s="41"/>
    </row>
    <row r="26" customFormat="false" ht="20.1" hidden="false" customHeight="true" outlineLevel="0" collapsed="false">
      <c r="A26" s="38" t="s">
        <v>1261</v>
      </c>
      <c r="B26" s="37" t="s">
        <v>1262</v>
      </c>
      <c r="C26" s="39" t="s">
        <v>130</v>
      </c>
      <c r="D26" s="35"/>
      <c r="E26" s="36"/>
      <c r="F26" s="35"/>
      <c r="G26" s="35" t="n">
        <v>52</v>
      </c>
      <c r="H26" s="41"/>
    </row>
    <row r="27" customFormat="false" ht="20.1" hidden="false" customHeight="true" outlineLevel="0" collapsed="false">
      <c r="A27" s="38" t="s">
        <v>1263</v>
      </c>
      <c r="B27" s="37" t="s">
        <v>1262</v>
      </c>
      <c r="C27" s="39" t="s">
        <v>130</v>
      </c>
      <c r="D27" s="35"/>
      <c r="E27" s="36"/>
      <c r="F27" s="35"/>
      <c r="G27" s="35" t="n">
        <v>20</v>
      </c>
      <c r="H27" s="41"/>
    </row>
    <row r="28" customFormat="false" ht="20.1" hidden="false" customHeight="true" outlineLevel="0" collapsed="false">
      <c r="A28" s="38" t="s">
        <v>1264</v>
      </c>
      <c r="B28" s="37" t="s">
        <v>1262</v>
      </c>
      <c r="C28" s="39" t="s">
        <v>130</v>
      </c>
      <c r="D28" s="35"/>
      <c r="E28" s="36"/>
      <c r="F28" s="35"/>
      <c r="G28" s="35"/>
      <c r="H28" s="41"/>
    </row>
    <row r="29" customFormat="false" ht="20.1" hidden="false" customHeight="true" outlineLevel="0" collapsed="false">
      <c r="A29" s="38" t="s">
        <v>1265</v>
      </c>
      <c r="B29" s="37" t="s">
        <v>1256</v>
      </c>
      <c r="C29" s="39" t="s">
        <v>130</v>
      </c>
      <c r="D29" s="35"/>
      <c r="E29" s="36"/>
      <c r="F29" s="35"/>
      <c r="G29" s="35" t="n">
        <v>110</v>
      </c>
      <c r="H29" s="41"/>
    </row>
    <row r="30" customFormat="false" ht="20.1" hidden="false" customHeight="true" outlineLevel="0" collapsed="false">
      <c r="A30" s="38" t="s">
        <v>1266</v>
      </c>
      <c r="B30" s="37" t="s">
        <v>1267</v>
      </c>
      <c r="C30" s="39" t="s">
        <v>130</v>
      </c>
      <c r="D30" s="35"/>
      <c r="E30" s="36"/>
      <c r="F30" s="35"/>
      <c r="G30" s="35" t="n">
        <v>85.74</v>
      </c>
      <c r="H30" s="41"/>
    </row>
    <row r="31" customFormat="false" ht="20.1" hidden="false" customHeight="true" outlineLevel="0" collapsed="false">
      <c r="A31" s="38" t="s">
        <v>1268</v>
      </c>
      <c r="B31" s="37" t="s">
        <v>1238</v>
      </c>
      <c r="C31" s="39" t="s">
        <v>133</v>
      </c>
      <c r="D31" s="35"/>
      <c r="E31" s="36"/>
      <c r="F31" s="35" t="n">
        <v>2500</v>
      </c>
      <c r="G31" s="35"/>
      <c r="H31" s="41"/>
    </row>
    <row r="32" customFormat="false" ht="20.1" hidden="false" customHeight="true" outlineLevel="0" collapsed="false">
      <c r="A32" s="38" t="s">
        <v>1269</v>
      </c>
      <c r="B32" s="37" t="s">
        <v>1270</v>
      </c>
      <c r="C32" s="39" t="s">
        <v>130</v>
      </c>
      <c r="D32" s="35"/>
      <c r="E32" s="36"/>
      <c r="F32" s="35"/>
      <c r="G32" s="35" t="n">
        <v>110</v>
      </c>
      <c r="H32" s="41"/>
    </row>
    <row r="33" customFormat="false" ht="20.1" hidden="false" customHeight="true" outlineLevel="0" collapsed="false">
      <c r="A33" s="38" t="s">
        <v>1271</v>
      </c>
      <c r="B33" s="37" t="s">
        <v>1272</v>
      </c>
      <c r="C33" s="39" t="s">
        <v>130</v>
      </c>
      <c r="D33" s="35"/>
      <c r="E33" s="36"/>
      <c r="F33" s="35"/>
      <c r="G33" s="35" t="n">
        <v>75</v>
      </c>
      <c r="H33" s="41"/>
    </row>
    <row r="34" customFormat="false" ht="20.1" hidden="false" customHeight="true" outlineLevel="0" collapsed="false">
      <c r="A34" s="38" t="s">
        <v>1273</v>
      </c>
      <c r="B34" s="1" t="s">
        <v>1274</v>
      </c>
      <c r="C34" s="39" t="s">
        <v>130</v>
      </c>
      <c r="D34" s="35"/>
      <c r="E34" s="36"/>
      <c r="F34" s="35"/>
      <c r="G34" s="35" t="n">
        <v>50</v>
      </c>
      <c r="H34" s="41"/>
    </row>
    <row r="35" customFormat="false" ht="20.1" hidden="false" customHeight="true" outlineLevel="0" collapsed="false">
      <c r="A35" s="38" t="s">
        <v>1275</v>
      </c>
      <c r="B35" s="37" t="s">
        <v>1276</v>
      </c>
      <c r="C35" s="39" t="s">
        <v>130</v>
      </c>
      <c r="D35" s="35"/>
      <c r="E35" s="36"/>
      <c r="F35" s="35"/>
      <c r="G35" s="35" t="n">
        <v>110</v>
      </c>
      <c r="H35" s="41"/>
    </row>
    <row r="36" customFormat="false" ht="20.1" hidden="false" customHeight="true" outlineLevel="0" collapsed="false">
      <c r="A36" s="38" t="s">
        <v>1277</v>
      </c>
      <c r="B36" s="37" t="s">
        <v>1276</v>
      </c>
      <c r="C36" s="39" t="s">
        <v>130</v>
      </c>
      <c r="D36" s="35"/>
      <c r="E36" s="36"/>
      <c r="F36" s="35"/>
      <c r="G36" s="35" t="n">
        <v>60</v>
      </c>
      <c r="H36" s="41"/>
    </row>
    <row r="37" customFormat="false" ht="20.1" hidden="false" customHeight="true" outlineLevel="0" collapsed="false">
      <c r="A37" s="38" t="s">
        <v>1278</v>
      </c>
      <c r="B37" s="37" t="s">
        <v>1279</v>
      </c>
      <c r="C37" s="39" t="s">
        <v>130</v>
      </c>
      <c r="D37" s="35"/>
      <c r="E37" s="36"/>
      <c r="F37" s="35"/>
      <c r="G37" s="35" t="n">
        <v>110</v>
      </c>
      <c r="H37" s="41"/>
    </row>
    <row r="38" customFormat="false" ht="20.1" hidden="false" customHeight="true" outlineLevel="0" collapsed="false">
      <c r="A38" s="38" t="s">
        <v>1280</v>
      </c>
      <c r="B38" s="37" t="s">
        <v>1279</v>
      </c>
      <c r="C38" s="39" t="s">
        <v>130</v>
      </c>
      <c r="D38" s="35"/>
      <c r="E38" s="36"/>
      <c r="F38" s="35"/>
      <c r="G38" s="35" t="n">
        <v>50</v>
      </c>
      <c r="H38" s="41"/>
    </row>
    <row r="39" customFormat="false" ht="20.1" hidden="false" customHeight="true" outlineLevel="0" collapsed="false">
      <c r="A39" s="1" t="s">
        <v>1281</v>
      </c>
      <c r="B39" s="37" t="s">
        <v>1282</v>
      </c>
      <c r="C39" s="39" t="s">
        <v>130</v>
      </c>
      <c r="D39" s="35"/>
      <c r="E39" s="36"/>
      <c r="F39" s="35"/>
      <c r="G39" s="35" t="n">
        <v>1000</v>
      </c>
      <c r="H39" s="41"/>
    </row>
    <row r="40" customFormat="false" ht="20.1" hidden="false" customHeight="true" outlineLevel="0" collapsed="false">
      <c r="A40" s="38"/>
      <c r="B40" s="37"/>
      <c r="C40" s="39"/>
      <c r="D40" s="35"/>
      <c r="E40" s="36"/>
      <c r="F40" s="35"/>
      <c r="G40" s="35"/>
      <c r="H40" s="41"/>
    </row>
    <row r="41" customFormat="false" ht="20.1" hidden="false" customHeight="true" outlineLevel="0" collapsed="false">
      <c r="A41" s="38"/>
      <c r="B41" s="37"/>
      <c r="C41" s="39"/>
      <c r="D41" s="35"/>
      <c r="E41" s="36"/>
      <c r="F41" s="35"/>
      <c r="G41" s="35"/>
      <c r="H41" s="41"/>
    </row>
    <row r="42" customFormat="false" ht="20.1" hidden="false" customHeight="true" outlineLevel="0" collapsed="false">
      <c r="A42" s="38"/>
      <c r="B42" s="37"/>
      <c r="C42" s="39"/>
      <c r="D42" s="35"/>
      <c r="E42" s="36"/>
      <c r="F42" s="35"/>
      <c r="G42" s="35"/>
      <c r="H42" s="41"/>
    </row>
    <row r="43" customFormat="false" ht="20.1" hidden="false" customHeight="true" outlineLevel="0" collapsed="false">
      <c r="A43" s="44" t="s">
        <v>172</v>
      </c>
      <c r="B43" s="44"/>
      <c r="C43" s="44"/>
      <c r="D43" s="45" t="n">
        <f aca="false">SUM(D5:D42)</f>
        <v>0</v>
      </c>
      <c r="E43" s="46" t="n">
        <f aca="false">SUM(E5:E42)</f>
        <v>0</v>
      </c>
      <c r="F43" s="46" t="n">
        <f aca="false">SUM(F5:F42)</f>
        <v>40000</v>
      </c>
      <c r="G43" s="47" t="n">
        <f aca="false">SUM(G5:G42)</f>
        <v>2571.79</v>
      </c>
      <c r="H43" s="55"/>
    </row>
    <row r="44" customFormat="false" ht="20.1" hidden="false" customHeight="true" outlineLevel="0" collapsed="false">
      <c r="A44" s="44" t="s">
        <v>173</v>
      </c>
      <c r="B44" s="44"/>
      <c r="C44" s="44"/>
      <c r="D44" s="49" t="n">
        <f aca="false">SUM(D43,E43,F43,G43)</f>
        <v>42571.79</v>
      </c>
      <c r="E44" s="49"/>
      <c r="F44" s="49"/>
      <c r="G44" s="49"/>
      <c r="H44" s="50" t="s">
        <v>174</v>
      </c>
    </row>
    <row r="45" customFormat="false" ht="21.75" hidden="false" customHeight="true" outlineLevel="0" collapsed="false">
      <c r="A45" s="44" t="s">
        <v>175</v>
      </c>
      <c r="B45" s="44"/>
      <c r="C45" s="44"/>
      <c r="D45" s="51" t="n">
        <f aca="false">D3-D44</f>
        <v>10322.21</v>
      </c>
      <c r="E45" s="51"/>
      <c r="F45" s="51"/>
      <c r="G45" s="51"/>
      <c r="H45" s="52"/>
    </row>
    <row r="46" customFormat="false" ht="20.1" hidden="false" customHeight="true" outlineLevel="0" collapsed="false">
      <c r="A46" s="53"/>
      <c r="B46" s="54"/>
      <c r="C46" s="53"/>
      <c r="D46" s="53"/>
      <c r="E46" s="53"/>
    </row>
    <row r="47" customFormat="false" ht="20.1" hidden="false" customHeight="true" outlineLevel="0" collapsed="false">
      <c r="A47" s="53"/>
      <c r="B47" s="54"/>
      <c r="C47" s="53"/>
      <c r="D47" s="53"/>
      <c r="E47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43:C43"/>
    <mergeCell ref="A44:C44"/>
    <mergeCell ref="D44:G44"/>
    <mergeCell ref="A45:C45"/>
    <mergeCell ref="D45:G45"/>
  </mergeCells>
  <hyperlinks>
    <hyperlink ref="H1" location="Indice!A1" display="ÍNDICE"/>
  </hyperlinks>
  <printOptions headings="false" gridLines="false" gridLinesSet="true" horizontalCentered="false" verticalCentered="false"/>
  <pageMargins left="0.25" right="0.25" top="0.75" bottom="0.75" header="0.75" footer="0.75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7.84"/>
    <col collapsed="false" customWidth="true" hidden="false" outlineLevel="0" max="2" min="2" style="18" width="33.84"/>
    <col collapsed="false" customWidth="true" hidden="false" outlineLevel="0" max="3" min="3" style="18" width="16.25"/>
    <col collapsed="false" customWidth="true" hidden="false" outlineLevel="0" max="4" min="4" style="18" width="13.29"/>
    <col collapsed="false" customWidth="true" hidden="false" outlineLevel="0" max="5" min="5" style="18" width="12.43"/>
    <col collapsed="false" customWidth="true" hidden="false" outlineLevel="0" max="6" min="6" style="18" width="13.05"/>
    <col collapsed="false" customWidth="true" hidden="false" outlineLevel="0" max="7" min="7" style="18" width="12.18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80</v>
      </c>
      <c r="B1" s="20" t="s">
        <v>79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6816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/>
      <c r="B5" s="33"/>
      <c r="C5" s="34"/>
      <c r="D5" s="35"/>
      <c r="E5" s="36"/>
      <c r="F5" s="35"/>
      <c r="G5" s="35"/>
      <c r="H5" s="37"/>
    </row>
    <row r="6" customFormat="false" ht="20.1" hidden="false" customHeight="true" outlineLevel="0" collapsed="false">
      <c r="A6" s="38" t="s">
        <v>1283</v>
      </c>
      <c r="B6" s="37" t="s">
        <v>1284</v>
      </c>
      <c r="C6" s="39" t="s">
        <v>130</v>
      </c>
      <c r="D6" s="35"/>
      <c r="E6" s="36"/>
      <c r="F6" s="35"/>
      <c r="G6" s="35" t="n">
        <v>1363.2</v>
      </c>
      <c r="H6" s="37"/>
    </row>
    <row r="7" customFormat="false" ht="21" hidden="false" customHeight="true" outlineLevel="0" collapsed="false">
      <c r="A7" s="38" t="s">
        <v>1285</v>
      </c>
      <c r="B7" s="37" t="s">
        <v>1286</v>
      </c>
      <c r="C7" s="39" t="s">
        <v>130</v>
      </c>
      <c r="D7" s="35"/>
      <c r="E7" s="36"/>
      <c r="F7" s="35"/>
      <c r="G7" s="35" t="n">
        <v>1363.2</v>
      </c>
      <c r="H7" s="37"/>
    </row>
    <row r="8" customFormat="false" ht="20.1" hidden="false" customHeight="true" outlineLevel="0" collapsed="false">
      <c r="A8" s="38" t="s">
        <v>1287</v>
      </c>
      <c r="B8" s="37" t="s">
        <v>1288</v>
      </c>
      <c r="C8" s="39" t="s">
        <v>130</v>
      </c>
      <c r="D8" s="35"/>
      <c r="E8" s="36"/>
      <c r="F8" s="35"/>
      <c r="G8" s="35" t="n">
        <v>1363.2</v>
      </c>
      <c r="H8" s="37"/>
    </row>
    <row r="9" customFormat="false" ht="20.1" hidden="false" customHeight="true" outlineLevel="0" collapsed="false">
      <c r="A9" s="38" t="s">
        <v>1289</v>
      </c>
      <c r="B9" s="37" t="s">
        <v>1290</v>
      </c>
      <c r="C9" s="39" t="s">
        <v>130</v>
      </c>
      <c r="D9" s="35"/>
      <c r="E9" s="36"/>
      <c r="F9" s="35"/>
      <c r="G9" s="35" t="n">
        <v>1363.2</v>
      </c>
      <c r="H9" s="37"/>
    </row>
    <row r="10" customFormat="false" ht="20.1" hidden="false" customHeight="true" outlineLevel="0" collapsed="false">
      <c r="A10" s="38" t="s">
        <v>1291</v>
      </c>
      <c r="B10" s="37" t="s">
        <v>1292</v>
      </c>
      <c r="C10" s="39" t="s">
        <v>130</v>
      </c>
      <c r="D10" s="35"/>
      <c r="E10" s="36"/>
      <c r="F10" s="35"/>
      <c r="G10" s="35" t="n">
        <v>1363.2</v>
      </c>
      <c r="H10" s="37"/>
    </row>
    <row r="11" customFormat="false" ht="20.1" hidden="false" customHeight="true" outlineLevel="0" collapsed="false">
      <c r="A11" s="38" t="s">
        <v>1293</v>
      </c>
      <c r="B11" s="37" t="s">
        <v>1294</v>
      </c>
      <c r="C11" s="39" t="s">
        <v>635</v>
      </c>
      <c r="D11" s="35"/>
      <c r="E11" s="36" t="n">
        <v>95</v>
      </c>
      <c r="F11" s="35"/>
      <c r="G11" s="35"/>
      <c r="H11" s="37" t="s">
        <v>1295</v>
      </c>
    </row>
    <row r="12" customFormat="false" ht="20.1" hidden="false" customHeight="true" outlineLevel="0" collapsed="false">
      <c r="A12" s="38" t="s">
        <v>1296</v>
      </c>
      <c r="B12" s="37" t="s">
        <v>1297</v>
      </c>
      <c r="C12" s="39" t="s">
        <v>635</v>
      </c>
      <c r="D12" s="35"/>
      <c r="E12" s="36" t="n">
        <v>95</v>
      </c>
      <c r="F12" s="35"/>
      <c r="G12" s="35"/>
      <c r="H12" s="37" t="s">
        <v>1295</v>
      </c>
    </row>
    <row r="13" customFormat="false" ht="20.1" hidden="false" customHeight="true" outlineLevel="0" collapsed="false">
      <c r="A13" s="38"/>
      <c r="B13" s="37"/>
      <c r="C13" s="39"/>
      <c r="D13" s="35"/>
      <c r="E13" s="36"/>
      <c r="F13" s="35"/>
      <c r="G13" s="35"/>
      <c r="H13" s="37"/>
    </row>
    <row r="14" customFormat="false" ht="20.1" hidden="false" customHeight="true" outlineLevel="0" collapsed="false">
      <c r="A14" s="38"/>
      <c r="B14" s="37"/>
      <c r="C14" s="39"/>
      <c r="D14" s="35"/>
      <c r="E14" s="36"/>
      <c r="F14" s="35"/>
      <c r="G14" s="35"/>
      <c r="H14" s="37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41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44" t="s">
        <v>172</v>
      </c>
      <c r="B25" s="44"/>
      <c r="C25" s="44"/>
      <c r="D25" s="45" t="n">
        <f aca="false">SUM(D5:D24)</f>
        <v>0</v>
      </c>
      <c r="E25" s="46" t="n">
        <f aca="false">SUM(E5:E24)</f>
        <v>190</v>
      </c>
      <c r="F25" s="46" t="n">
        <f aca="false">SUM(F5:F24)</f>
        <v>0</v>
      </c>
      <c r="G25" s="47" t="n">
        <f aca="false">SUM(G5:G24)</f>
        <v>6816</v>
      </c>
      <c r="H25" s="55"/>
    </row>
    <row r="26" customFormat="false" ht="20.1" hidden="false" customHeight="true" outlineLevel="0" collapsed="false">
      <c r="A26" s="44" t="s">
        <v>173</v>
      </c>
      <c r="B26" s="44"/>
      <c r="C26" s="44"/>
      <c r="D26" s="49" t="n">
        <f aca="false">SUM(D25,E25,F25,G25)</f>
        <v>7006</v>
      </c>
      <c r="E26" s="49"/>
      <c r="F26" s="49"/>
      <c r="G26" s="49"/>
      <c r="H26" s="50" t="s">
        <v>174</v>
      </c>
    </row>
    <row r="27" customFormat="false" ht="21.75" hidden="false" customHeight="true" outlineLevel="0" collapsed="false">
      <c r="A27" s="44" t="s">
        <v>175</v>
      </c>
      <c r="B27" s="44"/>
      <c r="C27" s="44"/>
      <c r="D27" s="51" t="n">
        <f aca="false">D3-D26</f>
        <v>-190</v>
      </c>
      <c r="E27" s="51"/>
      <c r="F27" s="51"/>
      <c r="G27" s="51"/>
      <c r="H27" s="52"/>
    </row>
    <row r="28" customFormat="false" ht="20.1" hidden="false" customHeight="true" outlineLevel="0" collapsed="false">
      <c r="A28" s="53"/>
      <c r="B28" s="54"/>
      <c r="C28" s="53"/>
      <c r="D28" s="53"/>
      <c r="E28" s="53"/>
    </row>
    <row r="29" customFormat="false" ht="20.1" hidden="false" customHeight="true" outlineLevel="0" collapsed="false">
      <c r="A29" s="53"/>
      <c r="B29" s="54"/>
      <c r="C29" s="53"/>
      <c r="D29" s="53"/>
      <c r="E29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5:C25"/>
    <mergeCell ref="A26:C26"/>
    <mergeCell ref="D26:G26"/>
    <mergeCell ref="A27:C27"/>
    <mergeCell ref="D27:G27"/>
  </mergeCells>
  <hyperlinks>
    <hyperlink ref="H1" location="Indice!A1" display="ÍNDICE"/>
  </hyperlinks>
  <printOptions headings="false" gridLines="false" gridLinesSet="true" horizontalCentered="false" verticalCentered="false"/>
  <pageMargins left="0.511805555555556" right="0.511805555555556" top="0.7875" bottom="0.787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82</v>
      </c>
      <c r="B1" s="20" t="s">
        <v>81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14486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/>
      <c r="B5" s="33"/>
      <c r="C5" s="34"/>
      <c r="D5" s="35"/>
      <c r="E5" s="36"/>
      <c r="F5" s="35"/>
      <c r="G5" s="35"/>
      <c r="H5" s="37"/>
    </row>
    <row r="6" customFormat="false" ht="20.1" hidden="false" customHeight="true" outlineLevel="0" collapsed="false">
      <c r="A6" s="38" t="s">
        <v>1298</v>
      </c>
      <c r="B6" s="37" t="s">
        <v>1299</v>
      </c>
      <c r="C6" s="39" t="s">
        <v>133</v>
      </c>
      <c r="D6" s="35"/>
      <c r="E6" s="36"/>
      <c r="F6" s="35"/>
      <c r="G6" s="35"/>
      <c r="H6" s="37"/>
    </row>
    <row r="7" customFormat="false" ht="21" hidden="false" customHeight="true" outlineLevel="0" collapsed="false">
      <c r="A7" s="38" t="s">
        <v>1300</v>
      </c>
      <c r="B7" s="37" t="s">
        <v>1301</v>
      </c>
      <c r="C7" s="39" t="s">
        <v>133</v>
      </c>
      <c r="D7" s="35"/>
      <c r="E7" s="36"/>
      <c r="F7" s="35" t="n">
        <v>856</v>
      </c>
      <c r="G7" s="35"/>
      <c r="H7" s="37"/>
    </row>
    <row r="8" customFormat="false" ht="20.1" hidden="false" customHeight="true" outlineLevel="0" collapsed="false">
      <c r="A8" s="38" t="s">
        <v>1302</v>
      </c>
      <c r="B8" s="37" t="s">
        <v>1303</v>
      </c>
      <c r="C8" s="39" t="s">
        <v>133</v>
      </c>
      <c r="D8" s="35"/>
      <c r="E8" s="36"/>
      <c r="F8" s="35" t="n">
        <v>577.49</v>
      </c>
      <c r="G8" s="35"/>
      <c r="H8" s="37"/>
    </row>
    <row r="9" customFormat="false" ht="20.1" hidden="false" customHeight="true" outlineLevel="0" collapsed="false">
      <c r="A9" s="38" t="s">
        <v>1304</v>
      </c>
      <c r="B9" s="37" t="s">
        <v>1305</v>
      </c>
      <c r="C9" s="39" t="s">
        <v>133</v>
      </c>
      <c r="D9" s="35"/>
      <c r="E9" s="36"/>
      <c r="F9" s="35" t="n">
        <v>856</v>
      </c>
      <c r="G9" s="35"/>
      <c r="H9" s="37"/>
    </row>
    <row r="10" customFormat="false" ht="20.1" hidden="false" customHeight="true" outlineLevel="0" collapsed="false">
      <c r="A10" s="38" t="s">
        <v>1306</v>
      </c>
      <c r="B10" s="37" t="s">
        <v>1307</v>
      </c>
      <c r="C10" s="39" t="s">
        <v>130</v>
      </c>
      <c r="D10" s="35"/>
      <c r="E10" s="36"/>
      <c r="F10" s="35"/>
      <c r="G10" s="35" t="n">
        <v>856</v>
      </c>
      <c r="H10" s="37"/>
    </row>
    <row r="11" customFormat="false" ht="20.1" hidden="false" customHeight="true" outlineLevel="0" collapsed="false">
      <c r="A11" s="38" t="s">
        <v>1308</v>
      </c>
      <c r="B11" s="37" t="s">
        <v>1309</v>
      </c>
      <c r="C11" s="39" t="s">
        <v>130</v>
      </c>
      <c r="D11" s="35"/>
      <c r="E11" s="36"/>
      <c r="F11" s="35"/>
      <c r="G11" s="35" t="n">
        <v>2000</v>
      </c>
      <c r="H11" s="37"/>
    </row>
    <row r="12" customFormat="false" ht="20.1" hidden="false" customHeight="true" outlineLevel="0" collapsed="false">
      <c r="A12" s="38" t="s">
        <v>1310</v>
      </c>
      <c r="B12" s="37" t="s">
        <v>1311</v>
      </c>
      <c r="C12" s="39" t="s">
        <v>130</v>
      </c>
      <c r="D12" s="35"/>
      <c r="E12" s="36"/>
      <c r="F12" s="35"/>
      <c r="G12" s="35" t="n">
        <v>2000</v>
      </c>
      <c r="H12" s="37"/>
    </row>
    <row r="13" customFormat="false" ht="20.1" hidden="false" customHeight="true" outlineLevel="0" collapsed="false">
      <c r="A13" s="38" t="s">
        <v>1312</v>
      </c>
      <c r="B13" s="37" t="s">
        <v>1313</v>
      </c>
      <c r="C13" s="39" t="s">
        <v>133</v>
      </c>
      <c r="D13" s="35"/>
      <c r="E13" s="36"/>
      <c r="F13" s="35"/>
      <c r="G13" s="35" t="n">
        <v>856</v>
      </c>
      <c r="H13" s="37"/>
    </row>
    <row r="14" customFormat="false" ht="20.1" hidden="false" customHeight="true" outlineLevel="0" collapsed="false">
      <c r="A14" s="38" t="s">
        <v>1314</v>
      </c>
      <c r="B14" s="37" t="s">
        <v>1315</v>
      </c>
      <c r="C14" s="39" t="s">
        <v>133</v>
      </c>
      <c r="D14" s="35"/>
      <c r="E14" s="36"/>
      <c r="F14" s="35" t="n">
        <v>856</v>
      </c>
      <c r="G14" s="35"/>
      <c r="H14" s="37"/>
    </row>
    <row r="15" customFormat="false" ht="20.1" hidden="false" customHeight="true" outlineLevel="0" collapsed="false">
      <c r="A15" s="38" t="s">
        <v>1316</v>
      </c>
      <c r="B15" s="37" t="s">
        <v>1305</v>
      </c>
      <c r="C15" s="39" t="s">
        <v>133</v>
      </c>
      <c r="D15" s="35"/>
      <c r="E15" s="36"/>
      <c r="F15" s="35" t="n">
        <v>600</v>
      </c>
      <c r="G15" s="35"/>
      <c r="H15" s="37"/>
    </row>
    <row r="16" customFormat="false" ht="20.1" hidden="false" customHeight="true" outlineLevel="0" collapsed="false">
      <c r="A16" s="38" t="s">
        <v>1317</v>
      </c>
      <c r="B16" s="37" t="s">
        <v>1318</v>
      </c>
      <c r="C16" s="39" t="s">
        <v>130</v>
      </c>
      <c r="D16" s="35"/>
      <c r="E16" s="36"/>
      <c r="F16" s="35"/>
      <c r="G16" s="35" t="n">
        <v>1800</v>
      </c>
      <c r="H16" s="41"/>
    </row>
    <row r="17" customFormat="false" ht="20.1" hidden="false" customHeight="true" outlineLevel="0" collapsed="false">
      <c r="A17" s="38" t="s">
        <v>1319</v>
      </c>
      <c r="B17" s="37" t="s">
        <v>1309</v>
      </c>
      <c r="C17" s="39" t="s">
        <v>130</v>
      </c>
      <c r="D17" s="35"/>
      <c r="E17" s="36"/>
      <c r="F17" s="35"/>
      <c r="G17" s="35" t="n">
        <v>2000</v>
      </c>
      <c r="H17" s="41"/>
    </row>
    <row r="18" customFormat="false" ht="20.1" hidden="false" customHeight="true" outlineLevel="0" collapsed="false">
      <c r="A18" s="38" t="s">
        <v>1320</v>
      </c>
      <c r="B18" s="37" t="s">
        <v>1321</v>
      </c>
      <c r="C18" s="39" t="s">
        <v>130</v>
      </c>
      <c r="D18" s="35"/>
      <c r="E18" s="36"/>
      <c r="F18" s="35"/>
      <c r="G18" s="35" t="n">
        <v>2000</v>
      </c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0</v>
      </c>
      <c r="F26" s="46" t="n">
        <f aca="false">SUM(F5:F25)</f>
        <v>3745.49</v>
      </c>
      <c r="G26" s="47" t="n">
        <f aca="false">SUM(G5:G25)</f>
        <v>11512</v>
      </c>
      <c r="H26" s="55"/>
    </row>
    <row r="27" customFormat="false" ht="20.1" hidden="false" customHeight="true" outlineLevel="0" collapsed="false">
      <c r="A27" s="44" t="s">
        <v>173</v>
      </c>
      <c r="B27" s="44"/>
      <c r="C27" s="44"/>
      <c r="D27" s="49" t="n">
        <f aca="false">SUM(D26,E26,F26,G26)</f>
        <v>15257.49</v>
      </c>
      <c r="E27" s="49"/>
      <c r="F27" s="49"/>
      <c r="G27" s="49"/>
      <c r="H27" s="50" t="s">
        <v>174</v>
      </c>
    </row>
    <row r="28" customFormat="false" ht="21.75" hidden="false" customHeight="true" outlineLevel="0" collapsed="false">
      <c r="A28" s="44" t="s">
        <v>175</v>
      </c>
      <c r="B28" s="44"/>
      <c r="C28" s="44"/>
      <c r="D28" s="51" t="n">
        <f aca="false">D3-D27</f>
        <v>-771.49</v>
      </c>
      <c r="E28" s="51"/>
      <c r="F28" s="51"/>
      <c r="G28" s="51"/>
      <c r="H28" s="52"/>
    </row>
    <row r="29" customFormat="false" ht="20.1" hidden="false" customHeight="true" outlineLevel="0" collapsed="false">
      <c r="A29" s="53"/>
      <c r="B29" s="54"/>
      <c r="C29" s="53"/>
      <c r="D29" s="53"/>
      <c r="E29" s="53"/>
    </row>
    <row r="30" customFormat="false" ht="20.1" hidden="false" customHeight="true" outlineLevel="0" collapsed="false">
      <c r="A30" s="53"/>
      <c r="B30" s="54"/>
      <c r="C30" s="53"/>
      <c r="D30" s="53"/>
      <c r="E30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511805555555556" right="0.511805555555556" top="0.7875" bottom="0.787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84</v>
      </c>
      <c r="B1" s="20" t="s">
        <v>1322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68912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8" t="s">
        <v>1323</v>
      </c>
      <c r="B5" s="37" t="s">
        <v>1324</v>
      </c>
      <c r="C5" s="39" t="s">
        <v>133</v>
      </c>
      <c r="D5" s="35"/>
      <c r="E5" s="36"/>
      <c r="F5" s="35" t="n">
        <v>2370.63</v>
      </c>
      <c r="G5" s="35"/>
      <c r="H5" s="37"/>
    </row>
    <row r="6" customFormat="false" ht="20.1" hidden="false" customHeight="true" outlineLevel="0" collapsed="false">
      <c r="A6" s="38" t="s">
        <v>1325</v>
      </c>
      <c r="B6" s="37" t="s">
        <v>1324</v>
      </c>
      <c r="C6" s="39" t="s">
        <v>133</v>
      </c>
      <c r="D6" s="35"/>
      <c r="E6" s="36"/>
      <c r="F6" s="35" t="n">
        <v>2370.63</v>
      </c>
      <c r="G6" s="35"/>
      <c r="H6" s="37"/>
    </row>
    <row r="7" customFormat="false" ht="21" hidden="false" customHeight="true" outlineLevel="0" collapsed="false">
      <c r="A7" s="38" t="s">
        <v>1326</v>
      </c>
      <c r="B7" s="37" t="s">
        <v>1327</v>
      </c>
      <c r="C7" s="39" t="s">
        <v>133</v>
      </c>
      <c r="D7" s="35"/>
      <c r="E7" s="36"/>
      <c r="F7" s="35" t="n">
        <v>4000</v>
      </c>
      <c r="G7" s="35"/>
      <c r="H7" s="37"/>
    </row>
    <row r="8" customFormat="false" ht="20.1" hidden="false" customHeight="true" outlineLevel="0" collapsed="false">
      <c r="A8" s="38" t="s">
        <v>1328</v>
      </c>
      <c r="B8" s="37" t="s">
        <v>1327</v>
      </c>
      <c r="C8" s="39" t="s">
        <v>133</v>
      </c>
      <c r="D8" s="35"/>
      <c r="E8" s="36"/>
      <c r="F8" s="35" t="n">
        <v>3537.85</v>
      </c>
      <c r="G8" s="35"/>
      <c r="H8" s="37"/>
    </row>
    <row r="9" customFormat="false" ht="20.1" hidden="false" customHeight="true" outlineLevel="0" collapsed="false">
      <c r="A9" s="38" t="s">
        <v>1329</v>
      </c>
      <c r="B9" s="37" t="s">
        <v>1330</v>
      </c>
      <c r="C9" s="39" t="s">
        <v>133</v>
      </c>
      <c r="D9" s="35"/>
      <c r="E9" s="36"/>
      <c r="F9" s="35" t="n">
        <v>2500</v>
      </c>
      <c r="G9" s="35"/>
      <c r="H9" s="37"/>
    </row>
    <row r="10" customFormat="false" ht="20.1" hidden="false" customHeight="true" outlineLevel="0" collapsed="false">
      <c r="A10" s="38" t="s">
        <v>1331</v>
      </c>
      <c r="B10" s="37" t="s">
        <v>1330</v>
      </c>
      <c r="C10" s="39" t="s">
        <v>133</v>
      </c>
      <c r="D10" s="35"/>
      <c r="E10" s="36"/>
      <c r="F10" s="35" t="n">
        <v>2192.15</v>
      </c>
      <c r="G10" s="35"/>
      <c r="H10" s="37"/>
    </row>
    <row r="11" customFormat="false" ht="20.1" hidden="false" customHeight="true" outlineLevel="0" collapsed="false">
      <c r="A11" s="38" t="s">
        <v>1332</v>
      </c>
      <c r="B11" s="37" t="s">
        <v>1333</v>
      </c>
      <c r="C11" s="39" t="s">
        <v>133</v>
      </c>
      <c r="D11" s="35"/>
      <c r="E11" s="36"/>
      <c r="F11" s="35" t="n">
        <v>3500</v>
      </c>
      <c r="G11" s="35"/>
      <c r="H11" s="37"/>
    </row>
    <row r="12" customFormat="false" ht="20.1" hidden="false" customHeight="true" outlineLevel="0" collapsed="false">
      <c r="A12" s="38" t="s">
        <v>1334</v>
      </c>
      <c r="B12" s="37" t="s">
        <v>1333</v>
      </c>
      <c r="C12" s="39" t="s">
        <v>133</v>
      </c>
      <c r="D12" s="35"/>
      <c r="E12" s="36"/>
      <c r="F12" s="35" t="n">
        <v>1060.26</v>
      </c>
      <c r="G12" s="35"/>
      <c r="H12" s="37"/>
    </row>
    <row r="13" customFormat="false" ht="20.1" hidden="false" customHeight="true" outlineLevel="0" collapsed="false">
      <c r="A13" s="38" t="s">
        <v>1335</v>
      </c>
      <c r="B13" s="37" t="s">
        <v>1336</v>
      </c>
      <c r="C13" s="39" t="s">
        <v>133</v>
      </c>
      <c r="D13" s="35"/>
      <c r="E13" s="36"/>
      <c r="F13" s="35" t="n">
        <v>2384.08</v>
      </c>
      <c r="G13" s="35"/>
      <c r="H13" s="37"/>
    </row>
    <row r="14" customFormat="false" ht="20.1" hidden="false" customHeight="true" outlineLevel="0" collapsed="false">
      <c r="A14" s="38" t="s">
        <v>1337</v>
      </c>
      <c r="B14" s="37" t="s">
        <v>1324</v>
      </c>
      <c r="C14" s="39" t="s">
        <v>133</v>
      </c>
      <c r="D14" s="35"/>
      <c r="E14" s="36"/>
      <c r="F14" s="35" t="n">
        <v>3500</v>
      </c>
      <c r="G14" s="35"/>
      <c r="H14" s="37"/>
    </row>
    <row r="15" customFormat="false" ht="20.1" hidden="false" customHeight="true" outlineLevel="0" collapsed="false">
      <c r="A15" s="38" t="s">
        <v>1338</v>
      </c>
      <c r="B15" s="37" t="s">
        <v>1324</v>
      </c>
      <c r="C15" s="39" t="s">
        <v>133</v>
      </c>
      <c r="D15" s="35"/>
      <c r="E15" s="36"/>
      <c r="F15" s="35" t="n">
        <v>4000</v>
      </c>
      <c r="G15" s="35"/>
      <c r="H15" s="37"/>
    </row>
    <row r="16" customFormat="false" ht="20.1" hidden="false" customHeight="true" outlineLevel="0" collapsed="false">
      <c r="A16" s="38" t="s">
        <v>1331</v>
      </c>
      <c r="B16" s="37" t="s">
        <v>1330</v>
      </c>
      <c r="C16" s="39" t="s">
        <v>133</v>
      </c>
      <c r="D16" s="35"/>
      <c r="E16" s="36"/>
      <c r="F16" s="35" t="n">
        <v>2192.15</v>
      </c>
      <c r="G16" s="35"/>
      <c r="H16" s="37"/>
    </row>
    <row r="17" customFormat="false" ht="20.1" hidden="false" customHeight="true" outlineLevel="0" collapsed="false">
      <c r="A17" s="38" t="s">
        <v>1339</v>
      </c>
      <c r="B17" s="37" t="s">
        <v>1324</v>
      </c>
      <c r="C17" s="39" t="s">
        <v>133</v>
      </c>
      <c r="D17" s="35"/>
      <c r="E17" s="36"/>
      <c r="F17" s="35" t="n">
        <v>3500</v>
      </c>
      <c r="G17" s="35"/>
      <c r="H17" s="37"/>
    </row>
    <row r="18" customFormat="false" ht="20.1" hidden="false" customHeight="true" outlineLevel="0" collapsed="false">
      <c r="A18" s="38" t="s">
        <v>1340</v>
      </c>
      <c r="B18" s="37" t="s">
        <v>1324</v>
      </c>
      <c r="C18" s="39" t="s">
        <v>133</v>
      </c>
      <c r="D18" s="35"/>
      <c r="E18" s="36"/>
      <c r="F18" s="35" t="n">
        <v>2782.4</v>
      </c>
      <c r="G18" s="35"/>
      <c r="H18" s="37"/>
    </row>
    <row r="19" customFormat="false" ht="20.1" hidden="false" customHeight="true" outlineLevel="0" collapsed="false">
      <c r="A19" s="38" t="s">
        <v>1341</v>
      </c>
      <c r="B19" s="37" t="s">
        <v>1342</v>
      </c>
      <c r="C19" s="39" t="s">
        <v>133</v>
      </c>
      <c r="D19" s="35"/>
      <c r="E19" s="36"/>
      <c r="F19" s="35" t="n">
        <v>4000</v>
      </c>
      <c r="G19" s="35"/>
      <c r="H19" s="41"/>
    </row>
    <row r="20" customFormat="false" ht="20.1" hidden="false" customHeight="true" outlineLevel="0" collapsed="false">
      <c r="A20" s="38" t="s">
        <v>1343</v>
      </c>
      <c r="B20" s="37" t="s">
        <v>1009</v>
      </c>
      <c r="C20" s="39" t="s">
        <v>133</v>
      </c>
      <c r="D20" s="35"/>
      <c r="E20" s="36"/>
      <c r="F20" s="35" t="n">
        <v>2000</v>
      </c>
      <c r="G20" s="35"/>
      <c r="H20" s="41"/>
    </row>
    <row r="21" customFormat="false" ht="20.1" hidden="false" customHeight="true" outlineLevel="0" collapsed="false">
      <c r="A21" s="38" t="s">
        <v>1344</v>
      </c>
      <c r="B21" s="37" t="s">
        <v>1009</v>
      </c>
      <c r="C21" s="39" t="s">
        <v>133</v>
      </c>
      <c r="D21" s="35"/>
      <c r="E21" s="36"/>
      <c r="F21" s="35" t="n">
        <v>2706.38</v>
      </c>
      <c r="G21" s="35"/>
      <c r="H21" s="41"/>
    </row>
    <row r="22" customFormat="false" ht="20.1" hidden="false" customHeight="true" outlineLevel="0" collapsed="false">
      <c r="A22" s="38" t="s">
        <v>1345</v>
      </c>
      <c r="B22" s="37" t="s">
        <v>1346</v>
      </c>
      <c r="C22" s="39" t="s">
        <v>133</v>
      </c>
      <c r="D22" s="35"/>
      <c r="E22" s="36"/>
      <c r="F22" s="35" t="n">
        <v>3022.56</v>
      </c>
      <c r="G22" s="35"/>
      <c r="H22" s="41"/>
    </row>
    <row r="23" customFormat="false" ht="20.1" hidden="false" customHeight="true" outlineLevel="0" collapsed="false">
      <c r="A23" s="38" t="s">
        <v>1347</v>
      </c>
      <c r="B23" s="37" t="s">
        <v>1324</v>
      </c>
      <c r="C23" s="39" t="s">
        <v>133</v>
      </c>
      <c r="D23" s="35"/>
      <c r="E23" s="36"/>
      <c r="F23" s="35" t="n">
        <v>544.39</v>
      </c>
      <c r="G23" s="35"/>
      <c r="H23" s="41"/>
    </row>
    <row r="24" customFormat="false" ht="20.1" hidden="false" customHeight="true" outlineLevel="0" collapsed="false">
      <c r="A24" s="38" t="s">
        <v>1348</v>
      </c>
      <c r="B24" s="37" t="s">
        <v>1349</v>
      </c>
      <c r="C24" s="39" t="s">
        <v>133</v>
      </c>
      <c r="D24" s="35"/>
      <c r="E24" s="36"/>
      <c r="F24" s="35" t="n">
        <v>2779.75</v>
      </c>
      <c r="G24" s="35"/>
      <c r="H24" s="41"/>
    </row>
    <row r="25" customFormat="false" ht="20.1" hidden="false" customHeight="true" outlineLevel="0" collapsed="false">
      <c r="A25" s="38" t="s">
        <v>1350</v>
      </c>
      <c r="B25" s="37" t="s">
        <v>1351</v>
      </c>
      <c r="C25" s="39" t="s">
        <v>133</v>
      </c>
      <c r="D25" s="35"/>
      <c r="E25" s="36"/>
      <c r="F25" s="35" t="n">
        <v>1324.03</v>
      </c>
      <c r="G25" s="35"/>
      <c r="H25" s="41"/>
    </row>
    <row r="26" customFormat="false" ht="20.1" hidden="false" customHeight="true" outlineLevel="0" collapsed="false">
      <c r="A26" s="38" t="s">
        <v>1352</v>
      </c>
      <c r="B26" s="37" t="s">
        <v>1351</v>
      </c>
      <c r="C26" s="39" t="s">
        <v>133</v>
      </c>
      <c r="D26" s="35"/>
      <c r="E26" s="36"/>
      <c r="F26" s="35" t="n">
        <v>3500</v>
      </c>
      <c r="G26" s="35"/>
      <c r="H26" s="41"/>
    </row>
    <row r="27" customFormat="false" ht="20.1" hidden="false" customHeight="true" outlineLevel="0" collapsed="false">
      <c r="A27" s="38" t="s">
        <v>1353</v>
      </c>
      <c r="B27" s="37" t="s">
        <v>1354</v>
      </c>
      <c r="C27" s="39" t="s">
        <v>133</v>
      </c>
      <c r="D27" s="35"/>
      <c r="E27" s="36"/>
      <c r="F27" s="35"/>
      <c r="G27" s="35"/>
      <c r="H27" s="41"/>
    </row>
    <row r="28" customFormat="false" ht="20.1" hidden="false" customHeight="true" outlineLevel="0" collapsed="false">
      <c r="A28" s="38" t="s">
        <v>1355</v>
      </c>
      <c r="B28" s="37" t="s">
        <v>1354</v>
      </c>
      <c r="C28" s="39" t="s">
        <v>133</v>
      </c>
      <c r="D28" s="35"/>
      <c r="E28" s="36"/>
      <c r="F28" s="35"/>
      <c r="G28" s="35"/>
      <c r="H28" s="41"/>
    </row>
    <row r="29" customFormat="false" ht="20.1" hidden="false" customHeight="true" outlineLevel="0" collapsed="false">
      <c r="A29" s="38" t="s">
        <v>1356</v>
      </c>
      <c r="B29" s="37" t="s">
        <v>1025</v>
      </c>
      <c r="C29" s="39" t="s">
        <v>133</v>
      </c>
      <c r="D29" s="35"/>
      <c r="E29" s="36"/>
      <c r="F29" s="35" t="n">
        <v>4000</v>
      </c>
      <c r="G29" s="35"/>
      <c r="H29" s="41"/>
    </row>
    <row r="30" customFormat="false" ht="20.1" hidden="false" customHeight="true" outlineLevel="0" collapsed="false">
      <c r="A30" s="38" t="s">
        <v>1357</v>
      </c>
      <c r="B30" s="37" t="s">
        <v>1025</v>
      </c>
      <c r="C30" s="39" t="s">
        <v>133</v>
      </c>
      <c r="D30" s="35"/>
      <c r="E30" s="36"/>
      <c r="F30" s="35" t="n">
        <v>1219.7</v>
      </c>
      <c r="G30" s="35"/>
      <c r="H30" s="41"/>
    </row>
    <row r="31" customFormat="false" ht="20.1" hidden="false" customHeight="true" outlineLevel="0" collapsed="false">
      <c r="A31" s="38" t="s">
        <v>1358</v>
      </c>
      <c r="B31" s="37" t="s">
        <v>1009</v>
      </c>
      <c r="C31" s="39" t="s">
        <v>133</v>
      </c>
      <c r="D31" s="35"/>
      <c r="E31" s="36"/>
      <c r="F31" s="35" t="n">
        <v>447.37</v>
      </c>
      <c r="G31" s="35"/>
      <c r="H31" s="41"/>
    </row>
    <row r="32" customFormat="false" ht="20.1" hidden="false" customHeight="true" outlineLevel="0" collapsed="false">
      <c r="A32" s="38"/>
      <c r="B32" s="37"/>
      <c r="C32" s="39"/>
      <c r="D32" s="35"/>
      <c r="E32" s="36"/>
      <c r="F32" s="35"/>
      <c r="G32" s="35"/>
      <c r="H32" s="41"/>
    </row>
    <row r="33" customFormat="false" ht="20.1" hidden="false" customHeight="true" outlineLevel="0" collapsed="false">
      <c r="A33" s="38"/>
      <c r="B33" s="37"/>
      <c r="C33" s="39"/>
      <c r="D33" s="35"/>
      <c r="E33" s="36"/>
      <c r="F33" s="35"/>
      <c r="G33" s="35"/>
      <c r="H33" s="41"/>
    </row>
    <row r="34" customFormat="false" ht="20.1" hidden="false" customHeight="true" outlineLevel="0" collapsed="false">
      <c r="A34" s="38"/>
      <c r="B34" s="37"/>
      <c r="C34" s="39"/>
      <c r="D34" s="35"/>
      <c r="E34" s="36"/>
      <c r="F34" s="35"/>
      <c r="G34" s="35"/>
      <c r="H34" s="41"/>
    </row>
    <row r="35" customFormat="false" ht="20.1" hidden="false" customHeight="true" outlineLevel="0" collapsed="false">
      <c r="A35" s="38"/>
      <c r="B35" s="37"/>
      <c r="C35" s="39"/>
      <c r="D35" s="35"/>
      <c r="E35" s="36"/>
      <c r="F35" s="35"/>
      <c r="G35" s="35"/>
      <c r="H35" s="41"/>
    </row>
    <row r="36" customFormat="false" ht="20.1" hidden="false" customHeight="true" outlineLevel="0" collapsed="false">
      <c r="A36" s="38"/>
      <c r="B36" s="37"/>
      <c r="C36" s="39"/>
      <c r="D36" s="35"/>
      <c r="E36" s="36"/>
      <c r="F36" s="35"/>
      <c r="G36" s="35"/>
      <c r="H36" s="41"/>
    </row>
    <row r="37" customFormat="false" ht="20.1" hidden="false" customHeight="true" outlineLevel="0" collapsed="false">
      <c r="A37" s="38"/>
      <c r="B37" s="37"/>
      <c r="C37" s="39"/>
      <c r="D37" s="35"/>
      <c r="E37" s="36"/>
      <c r="F37" s="35"/>
      <c r="G37" s="35"/>
      <c r="H37" s="41"/>
    </row>
    <row r="38" customFormat="false" ht="20.1" hidden="false" customHeight="true" outlineLevel="0" collapsed="false">
      <c r="A38" s="38"/>
      <c r="B38" s="37"/>
      <c r="C38" s="39"/>
      <c r="D38" s="35"/>
      <c r="E38" s="36"/>
      <c r="F38" s="35"/>
      <c r="G38" s="35"/>
      <c r="H38" s="41"/>
    </row>
    <row r="39" customFormat="false" ht="20.1" hidden="false" customHeight="true" outlineLevel="0" collapsed="false">
      <c r="A39" s="38"/>
      <c r="B39" s="37"/>
      <c r="C39" s="39"/>
      <c r="D39" s="35"/>
      <c r="E39" s="36"/>
      <c r="F39" s="35"/>
      <c r="G39" s="35"/>
      <c r="H39" s="41"/>
    </row>
    <row r="40" customFormat="false" ht="20.1" hidden="false" customHeight="true" outlineLevel="0" collapsed="false">
      <c r="A40" s="38"/>
      <c r="B40" s="37"/>
      <c r="C40" s="39"/>
      <c r="D40" s="35"/>
      <c r="E40" s="36"/>
      <c r="F40" s="35"/>
      <c r="G40" s="35"/>
      <c r="H40" s="41"/>
    </row>
    <row r="41" customFormat="false" ht="20.1" hidden="false" customHeight="true" outlineLevel="0" collapsed="false">
      <c r="A41" s="38"/>
      <c r="B41" s="37"/>
      <c r="C41" s="39"/>
      <c r="D41" s="35"/>
      <c r="E41" s="36"/>
      <c r="F41" s="35"/>
      <c r="G41" s="35"/>
      <c r="H41" s="41"/>
    </row>
    <row r="42" customFormat="false" ht="20.1" hidden="false" customHeight="true" outlineLevel="0" collapsed="false">
      <c r="A42" s="38"/>
      <c r="B42" s="37"/>
      <c r="C42" s="39"/>
      <c r="D42" s="35"/>
      <c r="E42" s="36"/>
      <c r="F42" s="35"/>
      <c r="G42" s="35"/>
      <c r="H42" s="41"/>
    </row>
    <row r="43" customFormat="false" ht="20.1" hidden="false" customHeight="true" outlineLevel="0" collapsed="false">
      <c r="A43" s="44" t="s">
        <v>172</v>
      </c>
      <c r="B43" s="44"/>
      <c r="C43" s="44"/>
      <c r="D43" s="45" t="n">
        <f aca="false">SUM(D5:D42)</f>
        <v>0</v>
      </c>
      <c r="E43" s="46" t="n">
        <f aca="false">SUM(E5:E42)</f>
        <v>0</v>
      </c>
      <c r="F43" s="46" t="n">
        <f aca="false">SUM(F5:F42)</f>
        <v>65434.33</v>
      </c>
      <c r="G43" s="47" t="n">
        <f aca="false">SUM(G5:G42)</f>
        <v>0</v>
      </c>
      <c r="H43" s="55"/>
    </row>
    <row r="44" customFormat="false" ht="20.1" hidden="false" customHeight="true" outlineLevel="0" collapsed="false">
      <c r="A44" s="44" t="s">
        <v>173</v>
      </c>
      <c r="B44" s="44"/>
      <c r="C44" s="44"/>
      <c r="D44" s="49" t="n">
        <f aca="false">SUM(D43,E43,F43,G43)</f>
        <v>65434.33</v>
      </c>
      <c r="E44" s="49"/>
      <c r="F44" s="49"/>
      <c r="G44" s="49"/>
      <c r="H44" s="50" t="s">
        <v>174</v>
      </c>
    </row>
    <row r="45" customFormat="false" ht="21.75" hidden="false" customHeight="true" outlineLevel="0" collapsed="false">
      <c r="A45" s="44" t="s">
        <v>175</v>
      </c>
      <c r="B45" s="44"/>
      <c r="C45" s="44"/>
      <c r="D45" s="51" t="n">
        <f aca="false">D3-D44</f>
        <v>3477.67000000001</v>
      </c>
      <c r="E45" s="51"/>
      <c r="F45" s="51"/>
      <c r="G45" s="51"/>
      <c r="H45" s="52"/>
    </row>
    <row r="46" customFormat="false" ht="20.1" hidden="false" customHeight="true" outlineLevel="0" collapsed="false">
      <c r="A46" s="53"/>
      <c r="B46" s="54"/>
      <c r="C46" s="53"/>
      <c r="D46" s="53"/>
      <c r="E46" s="53"/>
    </row>
    <row r="47" customFormat="false" ht="20.1" hidden="false" customHeight="true" outlineLevel="0" collapsed="false">
      <c r="A47" s="53"/>
      <c r="B47" s="54"/>
      <c r="C47" s="53"/>
      <c r="D47" s="53"/>
      <c r="E47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43:C43"/>
    <mergeCell ref="A44:C44"/>
    <mergeCell ref="D44:G44"/>
    <mergeCell ref="A45:C45"/>
    <mergeCell ref="D45:G45"/>
  </mergeCells>
  <hyperlinks>
    <hyperlink ref="H1" location="Indice!A1" display="ÍNDICE"/>
  </hyperlinks>
  <printOptions headings="false" gridLines="false" gridLinesSet="true" horizontalCentered="false" verticalCentered="false"/>
  <pageMargins left="0.511805555555556" right="0.511805555555556" top="0.7875" bottom="0.787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1359</v>
      </c>
      <c r="B1" s="20" t="s">
        <v>1360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24094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 t="s">
        <v>1361</v>
      </c>
      <c r="B5" s="33" t="s">
        <v>1362</v>
      </c>
      <c r="C5" s="34" t="s">
        <v>133</v>
      </c>
      <c r="D5" s="35"/>
      <c r="E5" s="36"/>
      <c r="F5" s="35" t="n">
        <v>2409.4</v>
      </c>
      <c r="G5" s="35"/>
      <c r="H5" s="37"/>
    </row>
    <row r="6" customFormat="false" ht="20.1" hidden="false" customHeight="true" outlineLevel="0" collapsed="false">
      <c r="A6" s="38" t="s">
        <v>1363</v>
      </c>
      <c r="B6" s="37" t="s">
        <v>1364</v>
      </c>
      <c r="C6" s="39" t="s">
        <v>133</v>
      </c>
      <c r="D6" s="35"/>
      <c r="E6" s="36"/>
      <c r="F6" s="35" t="n">
        <v>2409.4</v>
      </c>
      <c r="G6" s="35"/>
      <c r="H6" s="37"/>
    </row>
    <row r="7" customFormat="false" ht="21" hidden="false" customHeight="true" outlineLevel="0" collapsed="false">
      <c r="A7" s="38" t="s">
        <v>1365</v>
      </c>
      <c r="B7" s="37" t="s">
        <v>1366</v>
      </c>
      <c r="C7" s="39" t="s">
        <v>133</v>
      </c>
      <c r="D7" s="35"/>
      <c r="E7" s="36"/>
      <c r="F7" s="35" t="n">
        <v>2409.4</v>
      </c>
      <c r="G7" s="35"/>
      <c r="H7" s="37"/>
    </row>
    <row r="8" customFormat="false" ht="20.1" hidden="false" customHeight="true" outlineLevel="0" collapsed="false">
      <c r="A8" s="38" t="s">
        <v>1367</v>
      </c>
      <c r="B8" s="37" t="s">
        <v>1368</v>
      </c>
      <c r="C8" s="39" t="s">
        <v>133</v>
      </c>
      <c r="D8" s="35"/>
      <c r="E8" s="36"/>
      <c r="F8" s="35" t="n">
        <v>2409.4</v>
      </c>
      <c r="G8" s="35"/>
      <c r="H8" s="37"/>
    </row>
    <row r="9" customFormat="false" ht="20.1" hidden="false" customHeight="true" outlineLevel="0" collapsed="false">
      <c r="A9" s="38" t="s">
        <v>1369</v>
      </c>
      <c r="B9" s="37" t="s">
        <v>1370</v>
      </c>
      <c r="C9" s="39" t="s">
        <v>133</v>
      </c>
      <c r="D9" s="35"/>
      <c r="E9" s="36"/>
      <c r="F9" s="35" t="n">
        <v>2409.4</v>
      </c>
      <c r="G9" s="35"/>
      <c r="H9" s="37"/>
    </row>
    <row r="10" customFormat="false" ht="20.1" hidden="false" customHeight="true" outlineLevel="0" collapsed="false">
      <c r="A10" s="38" t="s">
        <v>1371</v>
      </c>
      <c r="B10" s="37" t="s">
        <v>1372</v>
      </c>
      <c r="C10" s="39" t="s">
        <v>133</v>
      </c>
      <c r="D10" s="35"/>
      <c r="E10" s="36"/>
      <c r="F10" s="35" t="n">
        <v>2409.4</v>
      </c>
      <c r="G10" s="35"/>
      <c r="H10" s="37"/>
    </row>
    <row r="11" customFormat="false" ht="20.1" hidden="false" customHeight="true" outlineLevel="0" collapsed="false">
      <c r="A11" s="38" t="s">
        <v>1373</v>
      </c>
      <c r="B11" s="37" t="s">
        <v>1374</v>
      </c>
      <c r="C11" s="39" t="s">
        <v>133</v>
      </c>
      <c r="D11" s="35"/>
      <c r="E11" s="36"/>
      <c r="F11" s="35" t="n">
        <v>2409.4</v>
      </c>
      <c r="G11" s="35"/>
      <c r="H11" s="37"/>
    </row>
    <row r="12" customFormat="false" ht="20.1" hidden="false" customHeight="true" outlineLevel="0" collapsed="false">
      <c r="A12" s="38" t="s">
        <v>1375</v>
      </c>
      <c r="B12" s="37" t="s">
        <v>1376</v>
      </c>
      <c r="C12" s="39" t="s">
        <v>133</v>
      </c>
      <c r="D12" s="35"/>
      <c r="E12" s="36"/>
      <c r="F12" s="35" t="n">
        <v>2402.4</v>
      </c>
      <c r="G12" s="35"/>
      <c r="H12" s="37"/>
    </row>
    <row r="13" customFormat="false" ht="20.1" hidden="false" customHeight="true" outlineLevel="0" collapsed="false">
      <c r="A13" s="38" t="s">
        <v>1377</v>
      </c>
      <c r="B13" s="37" t="s">
        <v>1378</v>
      </c>
      <c r="C13" s="39" t="s">
        <v>133</v>
      </c>
      <c r="D13" s="35"/>
      <c r="E13" s="36"/>
      <c r="F13" s="35" t="n">
        <v>2409.4</v>
      </c>
      <c r="G13" s="35"/>
      <c r="H13" s="37"/>
    </row>
    <row r="14" customFormat="false" ht="20.1" hidden="false" customHeight="true" outlineLevel="0" collapsed="false">
      <c r="A14" s="38" t="s">
        <v>1379</v>
      </c>
      <c r="B14" s="37" t="s">
        <v>1380</v>
      </c>
      <c r="C14" s="39" t="s">
        <v>133</v>
      </c>
      <c r="D14" s="35"/>
      <c r="E14" s="36"/>
      <c r="F14" s="35" t="n">
        <v>2409.4</v>
      </c>
      <c r="G14" s="35"/>
      <c r="H14" s="37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37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0</v>
      </c>
      <c r="F26" s="46" t="n">
        <f aca="false">SUM(F5:F25)</f>
        <v>24087</v>
      </c>
      <c r="G26" s="47" t="n">
        <f aca="false">SUM(G5:G25)</f>
        <v>0</v>
      </c>
      <c r="H26" s="55"/>
    </row>
    <row r="27" customFormat="false" ht="20.1" hidden="false" customHeight="true" outlineLevel="0" collapsed="false">
      <c r="A27" s="44" t="s">
        <v>173</v>
      </c>
      <c r="B27" s="44"/>
      <c r="C27" s="44"/>
      <c r="D27" s="49" t="n">
        <f aca="false">SUM(D26,E26,F26,G26)</f>
        <v>24087</v>
      </c>
      <c r="E27" s="49"/>
      <c r="F27" s="49"/>
      <c r="G27" s="49"/>
      <c r="H27" s="50" t="s">
        <v>174</v>
      </c>
    </row>
    <row r="28" customFormat="false" ht="21.75" hidden="false" customHeight="true" outlineLevel="0" collapsed="false">
      <c r="A28" s="44" t="s">
        <v>175</v>
      </c>
      <c r="B28" s="44"/>
      <c r="C28" s="44"/>
      <c r="D28" s="51" t="n">
        <f aca="false">D3-D27</f>
        <v>6.99999999999636</v>
      </c>
      <c r="E28" s="51"/>
      <c r="F28" s="51"/>
      <c r="G28" s="51"/>
      <c r="H28" s="52"/>
    </row>
    <row r="29" customFormat="false" ht="20.1" hidden="false" customHeight="true" outlineLevel="0" collapsed="false">
      <c r="A29" s="53"/>
      <c r="B29" s="54"/>
      <c r="C29" s="53"/>
      <c r="D29" s="53"/>
      <c r="E29" s="53"/>
    </row>
    <row r="30" customFormat="false" ht="20.1" hidden="false" customHeight="true" outlineLevel="0" collapsed="false">
      <c r="A30" s="53"/>
      <c r="B30" s="54"/>
      <c r="C30" s="53"/>
      <c r="D30" s="53"/>
      <c r="E30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7875" right="0.7875" top="0.984027777777778" bottom="0.984027777777778" header="0.984027777777778" footer="0.984027777777778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88</v>
      </c>
      <c r="B1" s="20" t="s">
        <v>87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30214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 t="s">
        <v>1381</v>
      </c>
      <c r="B5" s="33" t="s">
        <v>1382</v>
      </c>
      <c r="C5" s="34" t="s">
        <v>133</v>
      </c>
      <c r="D5" s="35"/>
      <c r="E5" s="36"/>
      <c r="F5" s="35" t="n">
        <v>760</v>
      </c>
      <c r="G5" s="35"/>
      <c r="H5" s="37"/>
    </row>
    <row r="6" customFormat="false" ht="20.1" hidden="false" customHeight="true" outlineLevel="0" collapsed="false">
      <c r="A6" s="38" t="s">
        <v>1383</v>
      </c>
      <c r="B6" s="37" t="s">
        <v>1382</v>
      </c>
      <c r="C6" s="39" t="s">
        <v>133</v>
      </c>
      <c r="D6" s="35"/>
      <c r="E6" s="36"/>
      <c r="F6" s="35" t="n">
        <v>820</v>
      </c>
      <c r="G6" s="35"/>
      <c r="H6" s="37"/>
    </row>
    <row r="7" customFormat="false" ht="21" hidden="false" customHeight="true" outlineLevel="0" collapsed="false">
      <c r="A7" s="38" t="s">
        <v>1384</v>
      </c>
      <c r="B7" s="37" t="s">
        <v>1382</v>
      </c>
      <c r="C7" s="39" t="s">
        <v>133</v>
      </c>
      <c r="D7" s="35"/>
      <c r="E7" s="36"/>
      <c r="F7" s="35" t="n">
        <v>1000</v>
      </c>
      <c r="G7" s="35"/>
      <c r="H7" s="37"/>
    </row>
    <row r="8" customFormat="false" ht="20.1" hidden="false" customHeight="true" outlineLevel="0" collapsed="false">
      <c r="A8" s="38" t="s">
        <v>1385</v>
      </c>
      <c r="B8" s="37" t="s">
        <v>1386</v>
      </c>
      <c r="C8" s="39" t="s">
        <v>133</v>
      </c>
      <c r="D8" s="35"/>
      <c r="E8" s="36"/>
      <c r="F8" s="35" t="n">
        <v>1000</v>
      </c>
      <c r="G8" s="35"/>
      <c r="H8" s="37"/>
    </row>
    <row r="9" customFormat="false" ht="20.1" hidden="false" customHeight="true" outlineLevel="0" collapsed="false">
      <c r="A9" s="38" t="s">
        <v>1387</v>
      </c>
      <c r="B9" s="37" t="s">
        <v>1388</v>
      </c>
      <c r="C9" s="39" t="s">
        <v>133</v>
      </c>
      <c r="D9" s="35"/>
      <c r="E9" s="36"/>
      <c r="F9" s="35" t="n">
        <v>1500</v>
      </c>
      <c r="G9" s="35"/>
      <c r="H9" s="37"/>
    </row>
    <row r="10" customFormat="false" ht="20.1" hidden="false" customHeight="true" outlineLevel="0" collapsed="false">
      <c r="A10" s="38" t="s">
        <v>1389</v>
      </c>
      <c r="B10" s="37" t="s">
        <v>1386</v>
      </c>
      <c r="C10" s="39" t="s">
        <v>133</v>
      </c>
      <c r="D10" s="35"/>
      <c r="E10" s="36"/>
      <c r="F10" s="35" t="n">
        <v>800</v>
      </c>
      <c r="G10" s="35"/>
      <c r="H10" s="37"/>
    </row>
    <row r="11" customFormat="false" ht="20.1" hidden="false" customHeight="true" outlineLevel="0" collapsed="false">
      <c r="A11" s="38" t="s">
        <v>1390</v>
      </c>
      <c r="B11" s="37" t="s">
        <v>1391</v>
      </c>
      <c r="C11" s="39" t="s">
        <v>133</v>
      </c>
      <c r="D11" s="35"/>
      <c r="E11" s="36"/>
      <c r="F11" s="35" t="n">
        <v>1000</v>
      </c>
      <c r="G11" s="35"/>
      <c r="H11" s="37"/>
    </row>
    <row r="12" customFormat="false" ht="20.1" hidden="false" customHeight="true" outlineLevel="0" collapsed="false">
      <c r="A12" s="38" t="s">
        <v>1392</v>
      </c>
      <c r="B12" s="37" t="s">
        <v>1391</v>
      </c>
      <c r="C12" s="39" t="s">
        <v>133</v>
      </c>
      <c r="D12" s="35"/>
      <c r="E12" s="36"/>
      <c r="F12" s="35" t="n">
        <v>600</v>
      </c>
      <c r="G12" s="35"/>
      <c r="H12" s="37"/>
    </row>
    <row r="13" customFormat="false" ht="20.1" hidden="false" customHeight="true" outlineLevel="0" collapsed="false">
      <c r="A13" s="38" t="s">
        <v>1393</v>
      </c>
      <c r="B13" s="37" t="s">
        <v>1394</v>
      </c>
      <c r="C13" s="39" t="s">
        <v>133</v>
      </c>
      <c r="D13" s="35"/>
      <c r="E13" s="36"/>
      <c r="F13" s="35" t="n">
        <v>1000</v>
      </c>
      <c r="G13" s="35"/>
      <c r="H13" s="37"/>
    </row>
    <row r="14" customFormat="false" ht="20.1" hidden="false" customHeight="true" outlineLevel="0" collapsed="false">
      <c r="A14" s="38" t="s">
        <v>1395</v>
      </c>
      <c r="B14" s="37" t="s">
        <v>1394</v>
      </c>
      <c r="C14" s="39" t="s">
        <v>133</v>
      </c>
      <c r="D14" s="35"/>
      <c r="E14" s="36"/>
      <c r="F14" s="35" t="n">
        <v>1000</v>
      </c>
      <c r="G14" s="35"/>
      <c r="H14" s="37"/>
    </row>
    <row r="15" customFormat="false" ht="20.1" hidden="false" customHeight="true" outlineLevel="0" collapsed="false">
      <c r="A15" s="38" t="s">
        <v>1396</v>
      </c>
      <c r="B15" s="37" t="s">
        <v>1386</v>
      </c>
      <c r="C15" s="39" t="s">
        <v>133</v>
      </c>
      <c r="D15" s="35"/>
      <c r="E15" s="36"/>
      <c r="F15" s="35" t="n">
        <v>900</v>
      </c>
      <c r="G15" s="35"/>
      <c r="H15" s="37"/>
    </row>
    <row r="16" customFormat="false" ht="20.1" hidden="false" customHeight="true" outlineLevel="0" collapsed="false">
      <c r="A16" s="38" t="s">
        <v>1397</v>
      </c>
      <c r="B16" s="37" t="s">
        <v>1386</v>
      </c>
      <c r="C16" s="39" t="s">
        <v>133</v>
      </c>
      <c r="D16" s="35"/>
      <c r="E16" s="36"/>
      <c r="F16" s="35" t="n">
        <v>1100</v>
      </c>
      <c r="G16" s="35"/>
      <c r="H16" s="37"/>
    </row>
    <row r="17" customFormat="false" ht="20.1" hidden="false" customHeight="true" outlineLevel="0" collapsed="false">
      <c r="A17" s="38" t="s">
        <v>1398</v>
      </c>
      <c r="B17" s="37" t="s">
        <v>1386</v>
      </c>
      <c r="C17" s="39" t="s">
        <v>133</v>
      </c>
      <c r="D17" s="35"/>
      <c r="E17" s="36"/>
      <c r="F17" s="35" t="n">
        <v>1500</v>
      </c>
      <c r="G17" s="35"/>
      <c r="H17" s="37"/>
    </row>
    <row r="18" customFormat="false" ht="20.1" hidden="false" customHeight="true" outlineLevel="0" collapsed="false">
      <c r="A18" s="38" t="s">
        <v>1399</v>
      </c>
      <c r="B18" s="37" t="s">
        <v>1386</v>
      </c>
      <c r="C18" s="39" t="s">
        <v>133</v>
      </c>
      <c r="D18" s="35"/>
      <c r="E18" s="36"/>
      <c r="F18" s="35" t="n">
        <v>1500</v>
      </c>
      <c r="G18" s="35"/>
      <c r="H18" s="41"/>
    </row>
    <row r="19" customFormat="false" ht="20.1" hidden="false" customHeight="true" outlineLevel="0" collapsed="false">
      <c r="A19" s="38"/>
      <c r="B19" s="37" t="s">
        <v>1400</v>
      </c>
      <c r="C19" s="39" t="s">
        <v>130</v>
      </c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 t="s">
        <v>1401</v>
      </c>
      <c r="B20" s="37" t="s">
        <v>1402</v>
      </c>
      <c r="C20" s="39" t="s">
        <v>133</v>
      </c>
      <c r="D20" s="35"/>
      <c r="E20" s="36"/>
      <c r="F20" s="35" t="n">
        <v>670</v>
      </c>
      <c r="G20" s="35"/>
      <c r="H20" s="41"/>
    </row>
    <row r="21" customFormat="false" ht="20.1" hidden="false" customHeight="true" outlineLevel="0" collapsed="false">
      <c r="A21" s="38" t="s">
        <v>1403</v>
      </c>
      <c r="B21" s="37" t="s">
        <v>1402</v>
      </c>
      <c r="C21" s="39" t="s">
        <v>133</v>
      </c>
      <c r="D21" s="35"/>
      <c r="E21" s="36"/>
      <c r="F21" s="35" t="n">
        <v>860</v>
      </c>
      <c r="G21" s="35"/>
      <c r="H21" s="41"/>
    </row>
    <row r="22" customFormat="false" ht="20.1" hidden="false" customHeight="true" outlineLevel="0" collapsed="false">
      <c r="A22" s="38" t="s">
        <v>1404</v>
      </c>
      <c r="B22" s="37" t="s">
        <v>1394</v>
      </c>
      <c r="C22" s="39" t="s">
        <v>133</v>
      </c>
      <c r="D22" s="35"/>
      <c r="E22" s="36"/>
      <c r="F22" s="35" t="n">
        <v>1500</v>
      </c>
      <c r="G22" s="35"/>
      <c r="H22" s="41"/>
    </row>
    <row r="23" customFormat="false" ht="20.1" hidden="false" customHeight="true" outlineLevel="0" collapsed="false">
      <c r="A23" s="38" t="s">
        <v>1405</v>
      </c>
      <c r="B23" s="37" t="s">
        <v>1406</v>
      </c>
      <c r="C23" s="39" t="s">
        <v>133</v>
      </c>
      <c r="D23" s="35"/>
      <c r="E23" s="36"/>
      <c r="F23" s="35" t="n">
        <v>540</v>
      </c>
      <c r="G23" s="35"/>
      <c r="H23" s="41"/>
    </row>
    <row r="24" customFormat="false" ht="20.1" hidden="false" customHeight="true" outlineLevel="0" collapsed="false">
      <c r="A24" s="38" t="s">
        <v>1407</v>
      </c>
      <c r="B24" s="37" t="s">
        <v>1402</v>
      </c>
      <c r="C24" s="39" t="s">
        <v>133</v>
      </c>
      <c r="D24" s="35"/>
      <c r="E24" s="36"/>
      <c r="F24" s="35" t="n">
        <v>860</v>
      </c>
      <c r="G24" s="35"/>
      <c r="H24" s="41"/>
    </row>
    <row r="25" customFormat="false" ht="20.1" hidden="false" customHeight="true" outlineLevel="0" collapsed="false">
      <c r="A25" s="38" t="s">
        <v>1408</v>
      </c>
      <c r="B25" s="37" t="s">
        <v>1409</v>
      </c>
      <c r="C25" s="39" t="s">
        <v>130</v>
      </c>
      <c r="D25" s="35"/>
      <c r="E25" s="36"/>
      <c r="F25" s="35"/>
      <c r="G25" s="35" t="n">
        <v>60</v>
      </c>
      <c r="H25" s="41"/>
    </row>
    <row r="26" customFormat="false" ht="20.1" hidden="false" customHeight="true" outlineLevel="0" collapsed="false">
      <c r="A26" s="38" t="s">
        <v>1410</v>
      </c>
      <c r="B26" s="37" t="s">
        <v>1411</v>
      </c>
      <c r="C26" s="39" t="s">
        <v>130</v>
      </c>
      <c r="D26" s="35"/>
      <c r="E26" s="36"/>
      <c r="F26" s="35"/>
      <c r="G26" s="35" t="n">
        <v>60</v>
      </c>
      <c r="H26" s="41"/>
    </row>
    <row r="27" customFormat="false" ht="20.1" hidden="false" customHeight="true" outlineLevel="0" collapsed="false">
      <c r="A27" s="38" t="s">
        <v>1412</v>
      </c>
      <c r="B27" s="37" t="s">
        <v>1413</v>
      </c>
      <c r="C27" s="39" t="s">
        <v>130</v>
      </c>
      <c r="D27" s="35"/>
      <c r="E27" s="36"/>
      <c r="F27" s="35"/>
      <c r="G27" s="35" t="n">
        <v>200</v>
      </c>
      <c r="H27" s="41"/>
    </row>
    <row r="28" customFormat="false" ht="20.1" hidden="false" customHeight="true" outlineLevel="0" collapsed="false">
      <c r="A28" s="38" t="s">
        <v>1414</v>
      </c>
      <c r="B28" s="37" t="s">
        <v>1415</v>
      </c>
      <c r="C28" s="39" t="s">
        <v>133</v>
      </c>
      <c r="D28" s="35"/>
      <c r="E28" s="36"/>
      <c r="F28" s="35" t="n">
        <v>350</v>
      </c>
      <c r="G28" s="35"/>
      <c r="H28" s="41"/>
    </row>
    <row r="29" customFormat="false" ht="20.1" hidden="false" customHeight="true" outlineLevel="0" collapsed="false">
      <c r="A29" s="38" t="s">
        <v>1416</v>
      </c>
      <c r="B29" s="37" t="s">
        <v>1417</v>
      </c>
      <c r="C29" s="39" t="s">
        <v>133</v>
      </c>
      <c r="D29" s="35"/>
      <c r="E29" s="36"/>
      <c r="F29" s="35" t="n">
        <v>435</v>
      </c>
      <c r="G29" s="35"/>
      <c r="H29" s="41"/>
    </row>
    <row r="30" customFormat="false" ht="20.1" hidden="false" customHeight="true" outlineLevel="0" collapsed="false">
      <c r="A30" s="38" t="s">
        <v>1418</v>
      </c>
      <c r="B30" s="37" t="s">
        <v>1417</v>
      </c>
      <c r="C30" s="39" t="s">
        <v>133</v>
      </c>
      <c r="D30" s="35"/>
      <c r="E30" s="36"/>
      <c r="F30" s="35" t="n">
        <v>450</v>
      </c>
      <c r="G30" s="35"/>
      <c r="H30" s="41"/>
    </row>
    <row r="31" customFormat="false" ht="20.1" hidden="false" customHeight="true" outlineLevel="0" collapsed="false">
      <c r="A31" s="38" t="s">
        <v>1419</v>
      </c>
      <c r="B31" s="37" t="s">
        <v>1391</v>
      </c>
      <c r="C31" s="39" t="s">
        <v>133</v>
      </c>
      <c r="D31" s="35"/>
      <c r="E31" s="36"/>
      <c r="F31" s="35" t="n">
        <v>1500</v>
      </c>
      <c r="G31" s="35"/>
      <c r="H31" s="41"/>
    </row>
    <row r="32" customFormat="false" ht="20.1" hidden="false" customHeight="true" outlineLevel="0" collapsed="false">
      <c r="A32" s="38" t="s">
        <v>1420</v>
      </c>
      <c r="B32" s="37" t="s">
        <v>1391</v>
      </c>
      <c r="C32" s="39" t="s">
        <v>133</v>
      </c>
      <c r="D32" s="35"/>
      <c r="E32" s="36"/>
      <c r="F32" s="35" t="n">
        <v>1000</v>
      </c>
      <c r="G32" s="35"/>
      <c r="H32" s="41"/>
    </row>
    <row r="33" customFormat="false" ht="20.1" hidden="false" customHeight="true" outlineLevel="0" collapsed="false">
      <c r="A33" s="38" t="s">
        <v>1421</v>
      </c>
      <c r="B33" s="37" t="s">
        <v>1391</v>
      </c>
      <c r="C33" s="39" t="s">
        <v>133</v>
      </c>
      <c r="D33" s="35"/>
      <c r="E33" s="36"/>
      <c r="F33" s="35" t="n">
        <v>1000</v>
      </c>
      <c r="G33" s="35"/>
      <c r="H33" s="41"/>
    </row>
    <row r="34" customFormat="false" ht="20.1" hidden="false" customHeight="true" outlineLevel="0" collapsed="false">
      <c r="A34" s="38" t="s">
        <v>1422</v>
      </c>
      <c r="B34" s="37" t="s">
        <v>1423</v>
      </c>
      <c r="C34" s="39" t="s">
        <v>133</v>
      </c>
      <c r="D34" s="35"/>
      <c r="E34" s="36"/>
      <c r="F34" s="35"/>
      <c r="G34" s="35" t="n">
        <v>60</v>
      </c>
      <c r="H34" s="41"/>
    </row>
    <row r="35" customFormat="false" ht="20.1" hidden="false" customHeight="true" outlineLevel="0" collapsed="false">
      <c r="A35" s="38" t="s">
        <v>1424</v>
      </c>
      <c r="B35" s="37" t="s">
        <v>1423</v>
      </c>
      <c r="C35" s="39" t="s">
        <v>133</v>
      </c>
      <c r="D35" s="35"/>
      <c r="E35" s="36"/>
      <c r="F35" s="35"/>
      <c r="G35" s="35" t="n">
        <v>60</v>
      </c>
      <c r="H35" s="41"/>
    </row>
    <row r="36" customFormat="false" ht="20.1" hidden="false" customHeight="true" outlineLevel="0" collapsed="false">
      <c r="A36" s="38" t="s">
        <v>1425</v>
      </c>
      <c r="B36" s="37" t="s">
        <v>1426</v>
      </c>
      <c r="C36" s="39" t="s">
        <v>133</v>
      </c>
      <c r="D36" s="35"/>
      <c r="E36" s="36"/>
      <c r="F36" s="35"/>
      <c r="G36" s="35"/>
      <c r="H36" s="41"/>
    </row>
    <row r="37" customFormat="false" ht="20.1" hidden="false" customHeight="true" outlineLevel="0" collapsed="false">
      <c r="A37" s="38" t="s">
        <v>1427</v>
      </c>
      <c r="B37" s="37" t="s">
        <v>1417</v>
      </c>
      <c r="C37" s="39" t="s">
        <v>133</v>
      </c>
      <c r="D37" s="35"/>
      <c r="E37" s="36"/>
      <c r="F37" s="35"/>
      <c r="G37" s="35"/>
      <c r="H37" s="41"/>
    </row>
    <row r="38" customFormat="false" ht="20.1" hidden="false" customHeight="true" outlineLevel="0" collapsed="false">
      <c r="A38" s="38" t="s">
        <v>1428</v>
      </c>
      <c r="B38" s="37" t="s">
        <v>1386</v>
      </c>
      <c r="C38" s="39" t="s">
        <v>133</v>
      </c>
      <c r="D38" s="35"/>
      <c r="E38" s="36"/>
      <c r="F38" s="35" t="n">
        <v>1000</v>
      </c>
      <c r="G38" s="35"/>
      <c r="H38" s="41"/>
    </row>
    <row r="39" customFormat="false" ht="20.1" hidden="false" customHeight="true" outlineLevel="0" collapsed="false">
      <c r="A39" s="38" t="s">
        <v>1429</v>
      </c>
      <c r="B39" s="37" t="s">
        <v>1386</v>
      </c>
      <c r="C39" s="39" t="s">
        <v>133</v>
      </c>
      <c r="D39" s="35"/>
      <c r="E39" s="36"/>
      <c r="F39" s="35" t="n">
        <v>1000</v>
      </c>
      <c r="G39" s="35"/>
      <c r="H39" s="41"/>
    </row>
    <row r="40" customFormat="false" ht="20.1" hidden="false" customHeight="true" outlineLevel="0" collapsed="false">
      <c r="A40" s="38" t="s">
        <v>1430</v>
      </c>
      <c r="B40" s="37" t="s">
        <v>1388</v>
      </c>
      <c r="C40" s="39" t="s">
        <v>133</v>
      </c>
      <c r="D40" s="35"/>
      <c r="E40" s="36"/>
      <c r="F40" s="35" t="n">
        <v>734.26</v>
      </c>
      <c r="G40" s="35"/>
      <c r="H40" s="41"/>
    </row>
    <row r="41" customFormat="false" ht="20.1" hidden="false" customHeight="true" outlineLevel="0" collapsed="false">
      <c r="A41" s="38" t="s">
        <v>1431</v>
      </c>
      <c r="B41" s="37" t="s">
        <v>591</v>
      </c>
      <c r="C41" s="39" t="s">
        <v>133</v>
      </c>
      <c r="D41" s="35"/>
      <c r="E41" s="36"/>
      <c r="F41" s="35" t="n">
        <v>400</v>
      </c>
      <c r="G41" s="35"/>
      <c r="H41" s="41"/>
    </row>
    <row r="42" customFormat="false" ht="20.1" hidden="false" customHeight="true" outlineLevel="0" collapsed="false">
      <c r="A42" s="38" t="s">
        <v>1432</v>
      </c>
      <c r="B42" s="37" t="s">
        <v>1382</v>
      </c>
      <c r="C42" s="39" t="s">
        <v>133</v>
      </c>
      <c r="D42" s="35"/>
      <c r="E42" s="36"/>
      <c r="F42" s="35" t="n">
        <v>1500</v>
      </c>
      <c r="G42" s="35"/>
      <c r="H42" s="41"/>
    </row>
    <row r="43" customFormat="false" ht="20.1" hidden="false" customHeight="true" outlineLevel="0" collapsed="false">
      <c r="A43" s="38" t="s">
        <v>1433</v>
      </c>
      <c r="B43" s="37" t="s">
        <v>1394</v>
      </c>
      <c r="C43" s="39" t="s">
        <v>133</v>
      </c>
      <c r="D43" s="35"/>
      <c r="E43" s="36"/>
      <c r="F43" s="35" t="n">
        <v>1500</v>
      </c>
      <c r="G43" s="35"/>
      <c r="H43" s="41"/>
    </row>
    <row r="44" customFormat="false" ht="20.1" hidden="false" customHeight="true" outlineLevel="0" collapsed="false">
      <c r="A44" s="38" t="s">
        <v>1434</v>
      </c>
      <c r="B44" s="37" t="s">
        <v>1394</v>
      </c>
      <c r="C44" s="39" t="s">
        <v>133</v>
      </c>
      <c r="D44" s="61"/>
      <c r="E44" s="62"/>
      <c r="F44" s="62" t="n">
        <v>1000</v>
      </c>
      <c r="G44" s="36"/>
      <c r="H44" s="41"/>
    </row>
    <row r="45" customFormat="false" ht="20.1" hidden="false" customHeight="true" outlineLevel="0" collapsed="false">
      <c r="A45" s="44" t="s">
        <v>172</v>
      </c>
      <c r="B45" s="44"/>
      <c r="C45" s="44"/>
      <c r="D45" s="45" t="n">
        <f aca="false">SUM(D5:D43)</f>
        <v>0</v>
      </c>
      <c r="E45" s="46" t="n">
        <f aca="false">SUM(E5:E43)</f>
        <v>0</v>
      </c>
      <c r="F45" s="46" t="n">
        <f aca="false">SUM(F5:F43)</f>
        <v>29779.26</v>
      </c>
      <c r="G45" s="47" t="n">
        <f aca="false">SUM(G5:G43)</f>
        <v>440</v>
      </c>
      <c r="H45" s="55"/>
    </row>
    <row r="46" customFormat="false" ht="20.1" hidden="false" customHeight="true" outlineLevel="0" collapsed="false">
      <c r="A46" s="44" t="s">
        <v>173</v>
      </c>
      <c r="B46" s="44"/>
      <c r="C46" s="44"/>
      <c r="D46" s="49" t="n">
        <f aca="false">SUM(D45,E45,F45,G45)</f>
        <v>30219.26</v>
      </c>
      <c r="E46" s="49"/>
      <c r="F46" s="49"/>
      <c r="G46" s="49"/>
      <c r="H46" s="50" t="s">
        <v>174</v>
      </c>
    </row>
    <row r="47" customFormat="false" ht="21.75" hidden="false" customHeight="true" outlineLevel="0" collapsed="false">
      <c r="A47" s="44" t="s">
        <v>175</v>
      </c>
      <c r="B47" s="44"/>
      <c r="C47" s="44"/>
      <c r="D47" s="51" t="n">
        <f aca="false">D3-D46</f>
        <v>-5.2599999999984</v>
      </c>
      <c r="E47" s="51"/>
      <c r="F47" s="51"/>
      <c r="G47" s="51"/>
      <c r="H47" s="52"/>
    </row>
    <row r="48" customFormat="false" ht="20.1" hidden="false" customHeight="true" outlineLevel="0" collapsed="false">
      <c r="A48" s="53"/>
      <c r="B48" s="54"/>
      <c r="C48" s="53"/>
      <c r="D48" s="53"/>
      <c r="E48" s="53"/>
    </row>
    <row r="49" customFormat="false" ht="20.1" hidden="false" customHeight="true" outlineLevel="0" collapsed="false">
      <c r="A49" s="53"/>
      <c r="B49" s="54"/>
      <c r="C49" s="53"/>
      <c r="D49" s="53"/>
      <c r="E49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45:C45"/>
    <mergeCell ref="A46:C46"/>
    <mergeCell ref="D46:G46"/>
    <mergeCell ref="A47:C47"/>
    <mergeCell ref="D47:G47"/>
  </mergeCells>
  <hyperlinks>
    <hyperlink ref="H1" location="Indice!A1" display="ÍNDICE"/>
  </hyperlinks>
  <printOptions headings="false" gridLines="false" gridLinesSet="true" horizontalCentered="false" verticalCentered="false"/>
  <pageMargins left="0.433333333333333" right="0.433333333333333" top="0.511805555555556" bottom="0.511805555555556" header="0.511805555555556" footer="0.511805555555556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>&amp;L&amp;10UNIVERSIDADE FEDERAL DE SERGIPE_x005F_x000D_PRÓ-REITORIA DE PÓS-GRADUAÇÃO E PESQUISA</oddHeader>
    <oddFooter>&amp;L&amp;10&amp;D&amp;R&amp;10&amp;P</oddFooter>
    <firstHeader/>
    <firstFooter/>
  </headerFooter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90</v>
      </c>
      <c r="B1" s="20" t="s">
        <v>89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12320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 t="s">
        <v>1435</v>
      </c>
      <c r="B5" s="33" t="s">
        <v>1436</v>
      </c>
      <c r="C5" s="34" t="s">
        <v>133</v>
      </c>
      <c r="D5" s="35"/>
      <c r="E5" s="36"/>
      <c r="F5" s="35" t="n">
        <v>800</v>
      </c>
      <c r="G5" s="35"/>
      <c r="H5" s="37"/>
    </row>
    <row r="6" customFormat="false" ht="20.1" hidden="false" customHeight="true" outlineLevel="0" collapsed="false">
      <c r="A6" s="38" t="s">
        <v>1437</v>
      </c>
      <c r="B6" s="37" t="s">
        <v>1438</v>
      </c>
      <c r="C6" s="39" t="s">
        <v>130</v>
      </c>
      <c r="D6" s="35"/>
      <c r="E6" s="36"/>
      <c r="F6" s="35" t="n">
        <v>800</v>
      </c>
      <c r="G6" s="35"/>
      <c r="H6" s="37"/>
    </row>
    <row r="7" customFormat="false" ht="21" hidden="false" customHeight="true" outlineLevel="0" collapsed="false">
      <c r="A7" s="38" t="s">
        <v>1439</v>
      </c>
      <c r="B7" s="37" t="s">
        <v>1440</v>
      </c>
      <c r="C7" s="39" t="s">
        <v>130</v>
      </c>
      <c r="D7" s="35"/>
      <c r="E7" s="36"/>
      <c r="F7" s="35"/>
      <c r="G7" s="35" t="n">
        <v>500</v>
      </c>
      <c r="H7" s="37"/>
    </row>
    <row r="8" customFormat="false" ht="20.1" hidden="false" customHeight="true" outlineLevel="0" collapsed="false">
      <c r="A8" s="38" t="s">
        <v>1441</v>
      </c>
      <c r="B8" s="37" t="s">
        <v>1442</v>
      </c>
      <c r="C8" s="39" t="s">
        <v>133</v>
      </c>
      <c r="D8" s="35"/>
      <c r="E8" s="36"/>
      <c r="F8" s="35" t="n">
        <v>800</v>
      </c>
      <c r="G8" s="35"/>
      <c r="H8" s="37"/>
    </row>
    <row r="9" customFormat="false" ht="20.1" hidden="false" customHeight="true" outlineLevel="0" collapsed="false">
      <c r="A9" s="38" t="s">
        <v>1443</v>
      </c>
      <c r="B9" s="37" t="s">
        <v>1444</v>
      </c>
      <c r="C9" s="39" t="s">
        <v>133</v>
      </c>
      <c r="D9" s="35"/>
      <c r="E9" s="36"/>
      <c r="F9" s="35" t="n">
        <v>800</v>
      </c>
      <c r="G9" s="35"/>
      <c r="H9" s="37"/>
    </row>
    <row r="10" customFormat="false" ht="20.1" hidden="false" customHeight="true" outlineLevel="0" collapsed="false">
      <c r="A10" s="38" t="s">
        <v>1445</v>
      </c>
      <c r="B10" s="37" t="s">
        <v>1446</v>
      </c>
      <c r="C10" s="39" t="s">
        <v>130</v>
      </c>
      <c r="D10" s="35"/>
      <c r="E10" s="36"/>
      <c r="F10" s="35"/>
      <c r="G10" s="35" t="n">
        <v>300</v>
      </c>
      <c r="H10" s="37"/>
    </row>
    <row r="11" customFormat="false" ht="20.1" hidden="false" customHeight="true" outlineLevel="0" collapsed="false">
      <c r="A11" s="38" t="s">
        <v>1447</v>
      </c>
      <c r="B11" s="37" t="s">
        <v>1448</v>
      </c>
      <c r="C11" s="39" t="s">
        <v>133</v>
      </c>
      <c r="D11" s="35"/>
      <c r="E11" s="36"/>
      <c r="F11" s="35" t="n">
        <v>500</v>
      </c>
      <c r="G11" s="35"/>
      <c r="H11" s="37"/>
    </row>
    <row r="12" customFormat="false" ht="20.1" hidden="false" customHeight="true" outlineLevel="0" collapsed="false">
      <c r="A12" s="38" t="s">
        <v>1449</v>
      </c>
      <c r="B12" s="37" t="s">
        <v>1448</v>
      </c>
      <c r="C12" s="39" t="s">
        <v>133</v>
      </c>
      <c r="D12" s="35"/>
      <c r="E12" s="36"/>
      <c r="F12" s="35" t="n">
        <v>300</v>
      </c>
      <c r="G12" s="35"/>
      <c r="H12" s="37"/>
    </row>
    <row r="13" customFormat="false" ht="20.1" hidden="false" customHeight="true" outlineLevel="0" collapsed="false">
      <c r="A13" s="38" t="s">
        <v>1450</v>
      </c>
      <c r="B13" s="37" t="s">
        <v>1442</v>
      </c>
      <c r="C13" s="39" t="s">
        <v>133</v>
      </c>
      <c r="D13" s="35"/>
      <c r="E13" s="36"/>
      <c r="F13" s="35" t="n">
        <v>1920</v>
      </c>
      <c r="G13" s="35"/>
      <c r="H13" s="37"/>
    </row>
    <row r="14" customFormat="false" ht="20.1" hidden="false" customHeight="true" outlineLevel="0" collapsed="false">
      <c r="A14" s="38" t="s">
        <v>1451</v>
      </c>
      <c r="B14" s="37" t="s">
        <v>976</v>
      </c>
      <c r="C14" s="39" t="s">
        <v>133</v>
      </c>
      <c r="D14" s="35"/>
      <c r="E14" s="36"/>
      <c r="F14" s="35" t="n">
        <v>1000</v>
      </c>
      <c r="G14" s="35"/>
      <c r="H14" s="37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37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0</v>
      </c>
      <c r="F26" s="46" t="n">
        <f aca="false">SUM(F5:F25)</f>
        <v>6920</v>
      </c>
      <c r="G26" s="47" t="n">
        <f aca="false">SUM(G5:G25)</f>
        <v>800</v>
      </c>
      <c r="H26" s="55"/>
    </row>
    <row r="27" customFormat="false" ht="20.1" hidden="false" customHeight="true" outlineLevel="0" collapsed="false">
      <c r="A27" s="44" t="s">
        <v>173</v>
      </c>
      <c r="B27" s="44"/>
      <c r="C27" s="44"/>
      <c r="D27" s="49" t="n">
        <f aca="false">SUM(D26,E26,F26,G26)</f>
        <v>7720</v>
      </c>
      <c r="E27" s="49"/>
      <c r="F27" s="49"/>
      <c r="G27" s="49"/>
      <c r="H27" s="50" t="s">
        <v>174</v>
      </c>
    </row>
    <row r="28" customFormat="false" ht="21.75" hidden="false" customHeight="true" outlineLevel="0" collapsed="false">
      <c r="A28" s="44" t="s">
        <v>175</v>
      </c>
      <c r="B28" s="44"/>
      <c r="C28" s="44"/>
      <c r="D28" s="51" t="n">
        <f aca="false">D3-D27</f>
        <v>4600</v>
      </c>
      <c r="E28" s="51"/>
      <c r="F28" s="51"/>
      <c r="G28" s="51"/>
      <c r="H28" s="52"/>
    </row>
    <row r="29" customFormat="false" ht="20.1" hidden="false" customHeight="true" outlineLevel="0" collapsed="false">
      <c r="A29" s="53"/>
      <c r="B29" s="54"/>
      <c r="C29" s="53"/>
      <c r="D29" s="53"/>
      <c r="E29" s="53"/>
    </row>
    <row r="30" customFormat="false" ht="20.1" hidden="false" customHeight="true" outlineLevel="0" collapsed="false">
      <c r="A30" s="53"/>
      <c r="B30" s="54"/>
      <c r="C30" s="53"/>
      <c r="D30" s="53"/>
      <c r="E30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511805555555556" right="0.511805555555556" top="0.7875" bottom="0.787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46.4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92</v>
      </c>
      <c r="B1" s="20" t="s">
        <v>91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8752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 t="s">
        <v>1452</v>
      </c>
      <c r="B5" s="33" t="s">
        <v>1453</v>
      </c>
      <c r="C5" s="34" t="s">
        <v>130</v>
      </c>
      <c r="D5" s="35"/>
      <c r="E5" s="36"/>
      <c r="F5" s="35"/>
      <c r="G5" s="35" t="n">
        <v>60</v>
      </c>
      <c r="H5" s="37"/>
    </row>
    <row r="6" customFormat="false" ht="20.1" hidden="false" customHeight="true" outlineLevel="0" collapsed="false">
      <c r="A6" s="38" t="s">
        <v>1454</v>
      </c>
      <c r="B6" s="37" t="s">
        <v>1455</v>
      </c>
      <c r="C6" s="39" t="s">
        <v>130</v>
      </c>
      <c r="D6" s="35"/>
      <c r="E6" s="36"/>
      <c r="F6" s="35"/>
      <c r="G6" s="35" t="n">
        <v>61</v>
      </c>
      <c r="H6" s="37"/>
    </row>
    <row r="7" customFormat="false" ht="21" hidden="false" customHeight="true" outlineLevel="0" collapsed="false">
      <c r="A7" s="38" t="s">
        <v>1456</v>
      </c>
      <c r="B7" s="37" t="s">
        <v>1457</v>
      </c>
      <c r="C7" s="39" t="s">
        <v>133</v>
      </c>
      <c r="D7" s="35"/>
      <c r="E7" s="36"/>
      <c r="F7" s="35" t="n">
        <v>299.8</v>
      </c>
      <c r="G7" s="35"/>
      <c r="H7" s="37"/>
    </row>
    <row r="8" customFormat="false" ht="20.1" hidden="false" customHeight="true" outlineLevel="0" collapsed="false">
      <c r="A8" s="38" t="s">
        <v>1458</v>
      </c>
      <c r="B8" s="37" t="s">
        <v>1457</v>
      </c>
      <c r="C8" s="39" t="s">
        <v>133</v>
      </c>
      <c r="D8" s="35"/>
      <c r="E8" s="36"/>
      <c r="F8" s="35" t="n">
        <v>216</v>
      </c>
      <c r="G8" s="35"/>
      <c r="H8" s="37"/>
    </row>
    <row r="9" customFormat="false" ht="20.1" hidden="false" customHeight="true" outlineLevel="0" collapsed="false">
      <c r="A9" s="38" t="s">
        <v>1459</v>
      </c>
      <c r="B9" s="37" t="s">
        <v>1457</v>
      </c>
      <c r="C9" s="39" t="s">
        <v>133</v>
      </c>
      <c r="D9" s="35"/>
      <c r="E9" s="36"/>
      <c r="F9" s="35" t="n">
        <v>117.77</v>
      </c>
      <c r="G9" s="35"/>
      <c r="H9" s="37"/>
    </row>
    <row r="10" customFormat="false" ht="20.1" hidden="false" customHeight="true" outlineLevel="0" collapsed="false">
      <c r="A10" s="38" t="s">
        <v>1460</v>
      </c>
      <c r="B10" s="1" t="s">
        <v>1461</v>
      </c>
      <c r="C10" s="39" t="s">
        <v>133</v>
      </c>
      <c r="D10" s="35"/>
      <c r="E10" s="36"/>
      <c r="F10" s="35" t="n">
        <v>490</v>
      </c>
      <c r="G10" s="35"/>
      <c r="H10" s="37"/>
    </row>
    <row r="11" customFormat="false" ht="20.1" hidden="false" customHeight="true" outlineLevel="0" collapsed="false">
      <c r="A11" s="38" t="s">
        <v>1462</v>
      </c>
      <c r="B11" s="37" t="s">
        <v>1461</v>
      </c>
      <c r="C11" s="39" t="s">
        <v>133</v>
      </c>
      <c r="D11" s="35"/>
      <c r="E11" s="36"/>
      <c r="F11" s="35" t="n">
        <v>324</v>
      </c>
      <c r="G11" s="35"/>
      <c r="H11" s="37"/>
    </row>
    <row r="12" customFormat="false" ht="20.1" hidden="false" customHeight="true" outlineLevel="0" collapsed="false">
      <c r="A12" s="38" t="s">
        <v>1463</v>
      </c>
      <c r="B12" s="37" t="s">
        <v>1464</v>
      </c>
      <c r="C12" s="39" t="s">
        <v>133</v>
      </c>
      <c r="D12" s="35"/>
      <c r="E12" s="36"/>
      <c r="F12" s="35" t="n">
        <v>324</v>
      </c>
      <c r="G12" s="35"/>
      <c r="H12" s="37"/>
    </row>
    <row r="13" customFormat="false" ht="20.1" hidden="false" customHeight="true" outlineLevel="0" collapsed="false">
      <c r="A13" s="38" t="s">
        <v>1465</v>
      </c>
      <c r="B13" s="37" t="s">
        <v>1464</v>
      </c>
      <c r="C13" s="39" t="s">
        <v>133</v>
      </c>
      <c r="D13" s="35"/>
      <c r="E13" s="36"/>
      <c r="F13" s="35" t="n">
        <v>121</v>
      </c>
      <c r="G13" s="35"/>
      <c r="H13" s="37"/>
    </row>
    <row r="14" customFormat="false" ht="20.1" hidden="false" customHeight="true" outlineLevel="0" collapsed="false">
      <c r="A14" s="38" t="s">
        <v>1466</v>
      </c>
      <c r="B14" s="37" t="s">
        <v>1467</v>
      </c>
      <c r="C14" s="39" t="s">
        <v>130</v>
      </c>
      <c r="D14" s="35"/>
      <c r="E14" s="36"/>
      <c r="F14" s="35"/>
      <c r="G14" s="35" t="n">
        <v>60</v>
      </c>
      <c r="H14" s="37"/>
    </row>
    <row r="15" customFormat="false" ht="20.1" hidden="false" customHeight="true" outlineLevel="0" collapsed="false">
      <c r="A15" s="38" t="s">
        <v>1468</v>
      </c>
      <c r="B15" s="37" t="s">
        <v>1469</v>
      </c>
      <c r="C15" s="39" t="s">
        <v>130</v>
      </c>
      <c r="D15" s="35"/>
      <c r="E15" s="36"/>
      <c r="F15" s="35"/>
      <c r="G15" s="35" t="n">
        <v>243</v>
      </c>
      <c r="H15" s="37"/>
    </row>
    <row r="16" customFormat="false" ht="20.1" hidden="false" customHeight="true" outlineLevel="0" collapsed="false">
      <c r="A16" s="38" t="s">
        <v>1470</v>
      </c>
      <c r="B16" s="37" t="s">
        <v>1469</v>
      </c>
      <c r="C16" s="39" t="s">
        <v>130</v>
      </c>
      <c r="D16" s="35"/>
      <c r="E16" s="36"/>
      <c r="F16" s="35"/>
      <c r="G16" s="35" t="n">
        <v>60</v>
      </c>
      <c r="H16" s="41"/>
    </row>
    <row r="17" customFormat="false" ht="20.1" hidden="false" customHeight="true" outlineLevel="0" collapsed="false">
      <c r="A17" s="38" t="s">
        <v>1471</v>
      </c>
      <c r="B17" s="37" t="s">
        <v>1457</v>
      </c>
      <c r="C17" s="39" t="s">
        <v>133</v>
      </c>
      <c r="D17" s="35"/>
      <c r="E17" s="36"/>
      <c r="F17" s="35" t="n">
        <v>299.8</v>
      </c>
      <c r="G17" s="35"/>
      <c r="H17" s="41"/>
    </row>
    <row r="18" customFormat="false" ht="20.1" hidden="false" customHeight="true" outlineLevel="0" collapsed="false">
      <c r="A18" s="38" t="s">
        <v>1472</v>
      </c>
      <c r="B18" s="37" t="s">
        <v>1473</v>
      </c>
      <c r="C18" s="39" t="s">
        <v>133</v>
      </c>
      <c r="D18" s="35"/>
      <c r="E18" s="36"/>
      <c r="F18" s="35" t="n">
        <v>460</v>
      </c>
      <c r="G18" s="35"/>
      <c r="H18" s="41"/>
    </row>
    <row r="19" customFormat="false" ht="20.1" hidden="false" customHeight="true" outlineLevel="0" collapsed="false">
      <c r="A19" s="38" t="s">
        <v>1474</v>
      </c>
      <c r="B19" s="37" t="s">
        <v>1475</v>
      </c>
      <c r="C19" s="39" t="s">
        <v>133</v>
      </c>
      <c r="D19" s="35"/>
      <c r="E19" s="36"/>
      <c r="F19" s="35" t="n">
        <v>460</v>
      </c>
      <c r="G19" s="35"/>
      <c r="H19" s="41"/>
    </row>
    <row r="20" customFormat="false" ht="20.1" hidden="false" customHeight="true" outlineLevel="0" collapsed="false">
      <c r="A20" s="38" t="s">
        <v>1476</v>
      </c>
      <c r="B20" s="37" t="s">
        <v>1477</v>
      </c>
      <c r="C20" s="39" t="s">
        <v>133</v>
      </c>
      <c r="D20" s="35"/>
      <c r="E20" s="36"/>
      <c r="F20" s="35" t="n">
        <v>460</v>
      </c>
      <c r="G20" s="35"/>
      <c r="H20" s="41"/>
    </row>
    <row r="21" customFormat="false" ht="20.1" hidden="false" customHeight="true" outlineLevel="0" collapsed="false">
      <c r="A21" s="38" t="s">
        <v>1478</v>
      </c>
      <c r="B21" s="1" t="s">
        <v>1479</v>
      </c>
      <c r="C21" s="39" t="s">
        <v>133</v>
      </c>
      <c r="D21" s="35"/>
      <c r="E21" s="36"/>
      <c r="F21" s="35" t="n">
        <v>460</v>
      </c>
      <c r="G21" s="35"/>
      <c r="H21" s="41"/>
    </row>
    <row r="22" customFormat="false" ht="20.1" hidden="false" customHeight="true" outlineLevel="0" collapsed="false">
      <c r="A22" s="38" t="s">
        <v>1480</v>
      </c>
      <c r="B22" s="37" t="s">
        <v>1481</v>
      </c>
      <c r="C22" s="39" t="s">
        <v>133</v>
      </c>
      <c r="D22" s="35"/>
      <c r="E22" s="36"/>
      <c r="F22" s="35" t="n">
        <v>460</v>
      </c>
      <c r="G22" s="35"/>
      <c r="H22" s="41"/>
    </row>
    <row r="23" customFormat="false" ht="20.1" hidden="false" customHeight="true" outlineLevel="0" collapsed="false">
      <c r="A23" s="38" t="s">
        <v>1482</v>
      </c>
      <c r="B23" s="37" t="s">
        <v>1461</v>
      </c>
      <c r="C23" s="39" t="s">
        <v>133</v>
      </c>
      <c r="D23" s="35"/>
      <c r="E23" s="36"/>
      <c r="F23" s="35" t="n">
        <v>4000</v>
      </c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0</v>
      </c>
      <c r="F26" s="46" t="n">
        <f aca="false">SUM(F5:F25)</f>
        <v>8492.37</v>
      </c>
      <c r="G26" s="47" t="n">
        <f aca="false">SUM(G5:G25)</f>
        <v>484</v>
      </c>
      <c r="H26" s="55"/>
    </row>
    <row r="27" customFormat="false" ht="20.1" hidden="false" customHeight="true" outlineLevel="0" collapsed="false">
      <c r="A27" s="44" t="s">
        <v>173</v>
      </c>
      <c r="B27" s="44"/>
      <c r="C27" s="44"/>
      <c r="D27" s="49" t="n">
        <f aca="false">SUM(D26,E26,F26,G26)</f>
        <v>8976.37</v>
      </c>
      <c r="E27" s="49"/>
      <c r="F27" s="49"/>
      <c r="G27" s="49"/>
      <c r="H27" s="50" t="s">
        <v>174</v>
      </c>
    </row>
    <row r="28" customFormat="false" ht="21.75" hidden="false" customHeight="true" outlineLevel="0" collapsed="false">
      <c r="A28" s="44" t="s">
        <v>175</v>
      </c>
      <c r="B28" s="44"/>
      <c r="C28" s="44"/>
      <c r="D28" s="51" t="n">
        <f aca="false">D3-D27</f>
        <v>-224.369999999999</v>
      </c>
      <c r="E28" s="51"/>
      <c r="F28" s="51"/>
      <c r="G28" s="51"/>
      <c r="H28" s="52"/>
    </row>
    <row r="29" customFormat="false" ht="20.1" hidden="false" customHeight="true" outlineLevel="0" collapsed="false">
      <c r="A29" s="53"/>
      <c r="B29" s="54"/>
      <c r="C29" s="53"/>
      <c r="D29" s="53"/>
      <c r="E29" s="53"/>
    </row>
    <row r="30" customFormat="false" ht="20.1" hidden="false" customHeight="true" outlineLevel="0" collapsed="false">
      <c r="A30" s="53"/>
      <c r="B30" s="54"/>
      <c r="C30" s="53"/>
      <c r="D30" s="53"/>
      <c r="E30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511805555555556" right="0.511805555555556" top="0.7875" bottom="0.787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94</v>
      </c>
      <c r="B1" s="20" t="s">
        <v>93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41050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8" t="s">
        <v>1483</v>
      </c>
      <c r="B5" s="37" t="s">
        <v>1484</v>
      </c>
      <c r="C5" s="39" t="s">
        <v>133</v>
      </c>
      <c r="D5" s="35"/>
      <c r="E5" s="36"/>
      <c r="F5" s="35"/>
      <c r="G5" s="35" t="n">
        <v>270</v>
      </c>
      <c r="H5" s="37"/>
    </row>
    <row r="6" customFormat="false" ht="20.1" hidden="false" customHeight="true" outlineLevel="0" collapsed="false">
      <c r="A6" s="32" t="s">
        <v>1485</v>
      </c>
      <c r="B6" s="33" t="s">
        <v>1486</v>
      </c>
      <c r="C6" s="34" t="s">
        <v>130</v>
      </c>
      <c r="D6" s="35"/>
      <c r="E6" s="36"/>
      <c r="F6" s="35"/>
      <c r="G6" s="35" t="n">
        <v>235</v>
      </c>
      <c r="H6" s="37"/>
    </row>
    <row r="7" customFormat="false" ht="20.1" hidden="false" customHeight="true" outlineLevel="0" collapsed="false">
      <c r="A7" s="38" t="s">
        <v>1487</v>
      </c>
      <c r="B7" s="37" t="s">
        <v>1488</v>
      </c>
      <c r="C7" s="39" t="s">
        <v>130</v>
      </c>
      <c r="D7" s="35"/>
      <c r="E7" s="36"/>
      <c r="F7" s="35"/>
      <c r="G7" s="35" t="n">
        <v>374.98</v>
      </c>
      <c r="H7" s="37"/>
    </row>
    <row r="8" customFormat="false" ht="20.1" hidden="false" customHeight="true" outlineLevel="0" collapsed="false">
      <c r="A8" s="38" t="s">
        <v>1489</v>
      </c>
      <c r="B8" s="37" t="s">
        <v>1490</v>
      </c>
      <c r="C8" s="39" t="s">
        <v>133</v>
      </c>
      <c r="D8" s="35"/>
      <c r="E8" s="36"/>
      <c r="F8" s="35" t="n">
        <v>435</v>
      </c>
      <c r="G8" s="35"/>
      <c r="H8" s="37"/>
    </row>
    <row r="9" customFormat="false" ht="20.1" hidden="false" customHeight="true" outlineLevel="0" collapsed="false">
      <c r="A9" s="38" t="s">
        <v>1491</v>
      </c>
      <c r="B9" s="37" t="s">
        <v>1492</v>
      </c>
      <c r="C9" s="39" t="s">
        <v>133</v>
      </c>
      <c r="D9" s="35"/>
      <c r="E9" s="36"/>
      <c r="F9" s="35" t="n">
        <v>259.08</v>
      </c>
      <c r="G9" s="35"/>
      <c r="H9" s="37"/>
    </row>
    <row r="10" customFormat="false" ht="20.1" hidden="false" customHeight="true" outlineLevel="0" collapsed="false">
      <c r="A10" s="38" t="s">
        <v>1493</v>
      </c>
      <c r="B10" s="37" t="s">
        <v>1492</v>
      </c>
      <c r="C10" s="39" t="s">
        <v>133</v>
      </c>
      <c r="D10" s="35"/>
      <c r="E10" s="36"/>
      <c r="F10" s="35" t="n">
        <v>200</v>
      </c>
      <c r="G10" s="35"/>
      <c r="H10" s="37"/>
    </row>
    <row r="11" customFormat="false" ht="20.1" hidden="false" customHeight="true" outlineLevel="0" collapsed="false">
      <c r="A11" s="38" t="s">
        <v>1494</v>
      </c>
      <c r="B11" s="37" t="s">
        <v>1492</v>
      </c>
      <c r="C11" s="39" t="s">
        <v>133</v>
      </c>
      <c r="D11" s="35"/>
      <c r="E11" s="36"/>
      <c r="F11" s="35" t="n">
        <v>220</v>
      </c>
      <c r="G11" s="35"/>
      <c r="H11" s="37"/>
    </row>
    <row r="12" customFormat="false" ht="20.1" hidden="false" customHeight="true" outlineLevel="0" collapsed="false">
      <c r="A12" s="38" t="s">
        <v>1495</v>
      </c>
      <c r="B12" s="37" t="s">
        <v>1496</v>
      </c>
      <c r="C12" s="39" t="s">
        <v>133</v>
      </c>
      <c r="D12" s="35"/>
      <c r="E12" s="36"/>
      <c r="F12" s="35" t="n">
        <v>380</v>
      </c>
      <c r="G12" s="35"/>
      <c r="H12" s="37"/>
    </row>
    <row r="13" customFormat="false" ht="20.1" hidden="false" customHeight="true" outlineLevel="0" collapsed="false">
      <c r="A13" s="38" t="s">
        <v>1497</v>
      </c>
      <c r="B13" s="37" t="s">
        <v>1496</v>
      </c>
      <c r="C13" s="39" t="s">
        <v>133</v>
      </c>
      <c r="D13" s="35"/>
      <c r="E13" s="36"/>
      <c r="F13" s="35" t="n">
        <v>380</v>
      </c>
      <c r="G13" s="35"/>
      <c r="H13" s="37"/>
    </row>
    <row r="14" customFormat="false" ht="20.1" hidden="false" customHeight="true" outlineLevel="0" collapsed="false">
      <c r="A14" s="38" t="s">
        <v>1498</v>
      </c>
      <c r="B14" s="37" t="s">
        <v>1499</v>
      </c>
      <c r="C14" s="39" t="s">
        <v>133</v>
      </c>
      <c r="D14" s="35"/>
      <c r="E14" s="36"/>
      <c r="F14" s="35" t="n">
        <v>2000</v>
      </c>
      <c r="G14" s="35"/>
      <c r="H14" s="37"/>
    </row>
    <row r="15" customFormat="false" ht="20.1" hidden="false" customHeight="true" outlineLevel="0" collapsed="false">
      <c r="A15" s="38" t="s">
        <v>1500</v>
      </c>
      <c r="B15" s="37" t="s">
        <v>1501</v>
      </c>
      <c r="C15" s="39" t="s">
        <v>133</v>
      </c>
      <c r="D15" s="35"/>
      <c r="E15" s="36"/>
      <c r="F15" s="35" t="n">
        <v>435</v>
      </c>
      <c r="G15" s="35"/>
      <c r="H15" s="41"/>
    </row>
    <row r="16" customFormat="false" ht="20.1" hidden="false" customHeight="true" outlineLevel="0" collapsed="false">
      <c r="A16" s="38" t="s">
        <v>1502</v>
      </c>
      <c r="B16" s="37" t="s">
        <v>237</v>
      </c>
      <c r="C16" s="39" t="s">
        <v>133</v>
      </c>
      <c r="D16" s="35"/>
      <c r="E16" s="36"/>
      <c r="F16" s="35" t="n">
        <v>2000</v>
      </c>
      <c r="G16" s="35"/>
      <c r="H16" s="41"/>
    </row>
    <row r="17" customFormat="false" ht="20.1" hidden="false" customHeight="true" outlineLevel="0" collapsed="false">
      <c r="A17" s="38" t="s">
        <v>1503</v>
      </c>
      <c r="B17" s="37" t="s">
        <v>1504</v>
      </c>
      <c r="C17" s="39" t="s">
        <v>133</v>
      </c>
      <c r="D17" s="35"/>
      <c r="E17" s="36"/>
      <c r="F17" s="35" t="n">
        <v>1930</v>
      </c>
      <c r="G17" s="35"/>
      <c r="H17" s="41"/>
    </row>
    <row r="18" customFormat="false" ht="20.1" hidden="false" customHeight="true" outlineLevel="0" collapsed="false">
      <c r="A18" s="38" t="s">
        <v>1505</v>
      </c>
      <c r="B18" s="37" t="s">
        <v>1506</v>
      </c>
      <c r="C18" s="39" t="s">
        <v>133</v>
      </c>
      <c r="D18" s="35"/>
      <c r="E18" s="36"/>
      <c r="F18" s="35" t="n">
        <v>2000</v>
      </c>
      <c r="G18" s="35"/>
      <c r="H18" s="41"/>
    </row>
    <row r="19" customFormat="false" ht="20.1" hidden="false" customHeight="true" outlineLevel="0" collapsed="false">
      <c r="A19" s="38" t="s">
        <v>1507</v>
      </c>
      <c r="B19" s="37" t="s">
        <v>1508</v>
      </c>
      <c r="C19" s="39" t="s">
        <v>130</v>
      </c>
      <c r="D19" s="35"/>
      <c r="E19" s="36"/>
      <c r="F19" s="35"/>
      <c r="G19" s="35" t="n">
        <v>2000</v>
      </c>
      <c r="H19" s="41"/>
    </row>
    <row r="20" customFormat="false" ht="20.1" hidden="false" customHeight="true" outlineLevel="0" collapsed="false">
      <c r="A20" s="38" t="s">
        <v>1509</v>
      </c>
      <c r="B20" s="37" t="s">
        <v>1492</v>
      </c>
      <c r="C20" s="39" t="s">
        <v>133</v>
      </c>
      <c r="D20" s="35"/>
      <c r="E20" s="36"/>
      <c r="F20" s="35" t="n">
        <v>2000</v>
      </c>
      <c r="G20" s="35"/>
      <c r="H20" s="41"/>
    </row>
    <row r="21" customFormat="false" ht="20.1" hidden="false" customHeight="true" outlineLevel="0" collapsed="false">
      <c r="A21" s="38" t="s">
        <v>1510</v>
      </c>
      <c r="B21" s="37" t="s">
        <v>1492</v>
      </c>
      <c r="C21" s="39" t="s">
        <v>133</v>
      </c>
      <c r="D21" s="35"/>
      <c r="E21" s="36"/>
      <c r="F21" s="35" t="n">
        <v>439</v>
      </c>
      <c r="G21" s="35"/>
      <c r="H21" s="41"/>
    </row>
    <row r="22" customFormat="false" ht="20.1" hidden="false" customHeight="true" outlineLevel="0" collapsed="false">
      <c r="A22" s="38" t="s">
        <v>1511</v>
      </c>
      <c r="B22" s="37" t="s">
        <v>1512</v>
      </c>
      <c r="C22" s="39" t="s">
        <v>133</v>
      </c>
      <c r="D22" s="35"/>
      <c r="E22" s="36"/>
      <c r="F22" s="35" t="n">
        <v>2000</v>
      </c>
      <c r="G22" s="35"/>
      <c r="H22" s="41"/>
    </row>
    <row r="23" customFormat="false" ht="20.1" hidden="false" customHeight="true" outlineLevel="0" collapsed="false">
      <c r="A23" s="38" t="s">
        <v>1513</v>
      </c>
      <c r="B23" s="37" t="s">
        <v>1492</v>
      </c>
      <c r="C23" s="39" t="s">
        <v>133</v>
      </c>
      <c r="D23" s="35"/>
      <c r="E23" s="36"/>
      <c r="F23" s="35" t="n">
        <v>300</v>
      </c>
      <c r="G23" s="35"/>
      <c r="H23" s="41"/>
    </row>
    <row r="24" customFormat="false" ht="20.1" hidden="false" customHeight="true" outlineLevel="0" collapsed="false">
      <c r="A24" s="38" t="s">
        <v>1514</v>
      </c>
      <c r="B24" s="37" t="s">
        <v>246</v>
      </c>
      <c r="C24" s="39" t="s">
        <v>133</v>
      </c>
      <c r="D24" s="35"/>
      <c r="E24" s="36"/>
      <c r="F24" s="35" t="n">
        <v>315</v>
      </c>
      <c r="G24" s="35"/>
      <c r="H24" s="41"/>
    </row>
    <row r="25" customFormat="false" ht="20.1" hidden="false" customHeight="true" outlineLevel="0" collapsed="false">
      <c r="A25" s="38" t="s">
        <v>1515</v>
      </c>
      <c r="B25" s="37" t="s">
        <v>246</v>
      </c>
      <c r="C25" s="39" t="s">
        <v>133</v>
      </c>
      <c r="D25" s="35"/>
      <c r="E25" s="36"/>
      <c r="F25" s="35" t="n">
        <v>270</v>
      </c>
      <c r="G25" s="35"/>
      <c r="H25" s="41"/>
    </row>
    <row r="26" customFormat="false" ht="20.1" hidden="false" customHeight="true" outlineLevel="0" collapsed="false">
      <c r="A26" s="38" t="s">
        <v>1516</v>
      </c>
      <c r="B26" s="37" t="s">
        <v>237</v>
      </c>
      <c r="C26" s="39" t="s">
        <v>133</v>
      </c>
      <c r="D26" s="35"/>
      <c r="E26" s="36"/>
      <c r="F26" s="35" t="n">
        <v>1975</v>
      </c>
      <c r="G26" s="35"/>
      <c r="H26" s="41"/>
    </row>
    <row r="27" customFormat="false" ht="20.1" hidden="false" customHeight="true" outlineLevel="0" collapsed="false">
      <c r="A27" s="38" t="s">
        <v>1517</v>
      </c>
      <c r="B27" s="37" t="s">
        <v>1492</v>
      </c>
      <c r="C27" s="39" t="s">
        <v>133</v>
      </c>
      <c r="D27" s="35"/>
      <c r="E27" s="36"/>
      <c r="F27" s="35" t="n">
        <v>200</v>
      </c>
      <c r="G27" s="35"/>
      <c r="H27" s="41"/>
    </row>
    <row r="28" customFormat="false" ht="20.1" hidden="false" customHeight="true" outlineLevel="0" collapsed="false">
      <c r="A28" s="38" t="s">
        <v>1518</v>
      </c>
      <c r="B28" s="37" t="s">
        <v>1490</v>
      </c>
      <c r="C28" s="39" t="s">
        <v>133</v>
      </c>
      <c r="D28" s="35"/>
      <c r="E28" s="36"/>
      <c r="F28" s="35" t="n">
        <v>1800</v>
      </c>
      <c r="G28" s="35"/>
      <c r="H28" s="41"/>
    </row>
    <row r="29" customFormat="false" ht="20.1" hidden="false" customHeight="true" outlineLevel="0" collapsed="false">
      <c r="A29" s="38" t="s">
        <v>1519</v>
      </c>
      <c r="B29" s="37" t="s">
        <v>246</v>
      </c>
      <c r="C29" s="39" t="s">
        <v>133</v>
      </c>
      <c r="D29" s="35"/>
      <c r="E29" s="36"/>
      <c r="F29" s="35" t="n">
        <v>2000</v>
      </c>
      <c r="G29" s="35"/>
      <c r="H29" s="41"/>
    </row>
    <row r="30" customFormat="false" ht="20.1" hidden="false" customHeight="true" outlineLevel="0" collapsed="false">
      <c r="A30" s="38" t="s">
        <v>1520</v>
      </c>
      <c r="B30" s="37" t="s">
        <v>1521</v>
      </c>
      <c r="C30" s="39" t="s">
        <v>133</v>
      </c>
      <c r="D30" s="35"/>
      <c r="E30" s="36"/>
      <c r="F30" s="35" t="n">
        <v>1800</v>
      </c>
      <c r="G30" s="35"/>
      <c r="H30" s="41"/>
    </row>
    <row r="31" customFormat="false" ht="20.1" hidden="false" customHeight="true" outlineLevel="0" collapsed="false">
      <c r="A31" s="38" t="s">
        <v>1522</v>
      </c>
      <c r="B31" s="37" t="s">
        <v>1496</v>
      </c>
      <c r="C31" s="39" t="s">
        <v>133</v>
      </c>
      <c r="D31" s="35"/>
      <c r="E31" s="36"/>
      <c r="F31" s="35" t="n">
        <v>2200</v>
      </c>
      <c r="G31" s="35"/>
      <c r="H31" s="41"/>
    </row>
    <row r="32" customFormat="false" ht="20.1" hidden="false" customHeight="true" outlineLevel="0" collapsed="false">
      <c r="A32" s="38" t="s">
        <v>1523</v>
      </c>
      <c r="B32" s="37" t="s">
        <v>1492</v>
      </c>
      <c r="C32" s="39" t="s">
        <v>133</v>
      </c>
      <c r="D32" s="35"/>
      <c r="E32" s="36"/>
      <c r="F32" s="35" t="n">
        <v>1500</v>
      </c>
      <c r="G32" s="35"/>
      <c r="H32" s="41"/>
    </row>
    <row r="33" customFormat="false" ht="20.1" hidden="false" customHeight="true" outlineLevel="0" collapsed="false">
      <c r="A33" s="38" t="s">
        <v>1524</v>
      </c>
      <c r="B33" s="1" t="s">
        <v>237</v>
      </c>
      <c r="C33" s="39" t="s">
        <v>133</v>
      </c>
      <c r="D33" s="35"/>
      <c r="E33" s="36"/>
      <c r="F33" s="35" t="n">
        <v>2000</v>
      </c>
      <c r="G33" s="35"/>
      <c r="H33" s="41"/>
    </row>
    <row r="34" customFormat="false" ht="20.1" hidden="false" customHeight="true" outlineLevel="0" collapsed="false">
      <c r="A34" s="38" t="s">
        <v>1525</v>
      </c>
      <c r="B34" s="37" t="s">
        <v>1512</v>
      </c>
      <c r="C34" s="39" t="s">
        <v>133</v>
      </c>
      <c r="D34" s="35"/>
      <c r="E34" s="36"/>
      <c r="F34" s="35" t="n">
        <v>2000</v>
      </c>
      <c r="G34" s="35"/>
      <c r="H34" s="41"/>
    </row>
    <row r="35" customFormat="false" ht="20.1" hidden="false" customHeight="true" outlineLevel="0" collapsed="false">
      <c r="A35" s="38" t="s">
        <v>1526</v>
      </c>
      <c r="B35" s="37" t="s">
        <v>1527</v>
      </c>
      <c r="C35" s="39" t="s">
        <v>130</v>
      </c>
      <c r="D35" s="35"/>
      <c r="E35" s="36"/>
      <c r="F35" s="35"/>
      <c r="G35" s="35" t="n">
        <v>1000</v>
      </c>
      <c r="H35" s="41"/>
    </row>
    <row r="36" customFormat="false" ht="20.1" hidden="false" customHeight="true" outlineLevel="0" collapsed="false">
      <c r="A36" s="38" t="s">
        <v>1528</v>
      </c>
      <c r="B36" s="37" t="s">
        <v>1529</v>
      </c>
      <c r="C36" s="39" t="s">
        <v>130</v>
      </c>
      <c r="D36" s="35"/>
      <c r="E36" s="36"/>
      <c r="F36" s="35"/>
      <c r="G36" s="35" t="n">
        <v>400</v>
      </c>
      <c r="H36" s="41"/>
    </row>
    <row r="37" customFormat="false" ht="20.1" hidden="false" customHeight="true" outlineLevel="0" collapsed="false">
      <c r="A37" s="38" t="s">
        <v>1530</v>
      </c>
      <c r="B37" s="37" t="s">
        <v>237</v>
      </c>
      <c r="C37" s="39" t="s">
        <v>133</v>
      </c>
      <c r="D37" s="35"/>
      <c r="E37" s="36"/>
      <c r="F37" s="35" t="n">
        <v>250</v>
      </c>
      <c r="G37" s="35"/>
      <c r="H37" s="41"/>
    </row>
    <row r="38" customFormat="false" ht="20.1" hidden="false" customHeight="true" outlineLevel="0" collapsed="false">
      <c r="A38" s="38" t="s">
        <v>1531</v>
      </c>
      <c r="B38" s="37" t="s">
        <v>1501</v>
      </c>
      <c r="C38" s="39" t="s">
        <v>133</v>
      </c>
      <c r="D38" s="35"/>
      <c r="E38" s="36"/>
      <c r="F38" s="35" t="n">
        <v>1500</v>
      </c>
      <c r="G38" s="35"/>
      <c r="H38" s="41"/>
    </row>
    <row r="39" customFormat="false" ht="20.1" hidden="false" customHeight="true" outlineLevel="0" collapsed="false">
      <c r="A39" s="38" t="s">
        <v>1532</v>
      </c>
      <c r="B39" s="37" t="s">
        <v>1496</v>
      </c>
      <c r="C39" s="39" t="s">
        <v>133</v>
      </c>
      <c r="D39" s="35"/>
      <c r="E39" s="36"/>
      <c r="F39" s="35" t="n">
        <v>2200</v>
      </c>
      <c r="G39" s="35"/>
      <c r="H39" s="41"/>
    </row>
    <row r="40" customFormat="false" ht="20.1" hidden="false" customHeight="true" outlineLevel="0" collapsed="false">
      <c r="A40" s="38" t="s">
        <v>1533</v>
      </c>
      <c r="B40" s="37" t="s">
        <v>1504</v>
      </c>
      <c r="C40" s="39" t="s">
        <v>133</v>
      </c>
      <c r="D40" s="35"/>
      <c r="E40" s="36"/>
      <c r="F40" s="35" t="n">
        <v>472</v>
      </c>
      <c r="G40" s="35"/>
      <c r="H40" s="41"/>
    </row>
    <row r="41" customFormat="false" ht="20.1" hidden="false" customHeight="true" outlineLevel="0" collapsed="false">
      <c r="A41" s="38" t="s">
        <v>1534</v>
      </c>
      <c r="B41" s="37" t="s">
        <v>1492</v>
      </c>
      <c r="C41" s="39" t="s">
        <v>133</v>
      </c>
      <c r="D41" s="35"/>
      <c r="E41" s="36"/>
      <c r="F41" s="35" t="n">
        <v>2000</v>
      </c>
      <c r="G41" s="35"/>
      <c r="H41" s="41"/>
    </row>
    <row r="42" customFormat="false" ht="20.1" hidden="false" customHeight="true" outlineLevel="0" collapsed="false">
      <c r="A42" s="38" t="s">
        <v>1535</v>
      </c>
      <c r="B42" s="37" t="s">
        <v>1492</v>
      </c>
      <c r="C42" s="39" t="s">
        <v>133</v>
      </c>
      <c r="D42" s="35"/>
      <c r="E42" s="36"/>
      <c r="F42" s="35" t="n">
        <v>1500</v>
      </c>
      <c r="G42" s="35"/>
      <c r="H42" s="41"/>
    </row>
    <row r="43" customFormat="false" ht="20.1" hidden="false" customHeight="true" outlineLevel="0" collapsed="false">
      <c r="A43" s="44" t="s">
        <v>172</v>
      </c>
      <c r="B43" s="44"/>
      <c r="C43" s="44"/>
      <c r="D43" s="45" t="n">
        <f aca="false">SUM(D5:D42)</f>
        <v>0</v>
      </c>
      <c r="E43" s="46" t="n">
        <f aca="false">SUM(E5:E42)</f>
        <v>0</v>
      </c>
      <c r="F43" s="46" t="n">
        <f aca="false">SUM(F5:F42)</f>
        <v>38960.08</v>
      </c>
      <c r="G43" s="47" t="n">
        <f aca="false">SUM(G5:G42)</f>
        <v>4279.98</v>
      </c>
      <c r="H43" s="55"/>
    </row>
    <row r="44" customFormat="false" ht="20.1" hidden="false" customHeight="true" outlineLevel="0" collapsed="false">
      <c r="A44" s="44" t="s">
        <v>173</v>
      </c>
      <c r="B44" s="44"/>
      <c r="C44" s="44"/>
      <c r="D44" s="49" t="n">
        <f aca="false">SUM(D43,E43,F43,G43)</f>
        <v>43240.06</v>
      </c>
      <c r="E44" s="49"/>
      <c r="F44" s="49"/>
      <c r="G44" s="49"/>
      <c r="H44" s="50" t="s">
        <v>174</v>
      </c>
    </row>
    <row r="45" customFormat="false" ht="21.75" hidden="false" customHeight="true" outlineLevel="0" collapsed="false">
      <c r="A45" s="44" t="s">
        <v>175</v>
      </c>
      <c r="B45" s="44"/>
      <c r="C45" s="44"/>
      <c r="D45" s="51" t="n">
        <f aca="false">D3-D44</f>
        <v>-2190.06</v>
      </c>
      <c r="E45" s="51"/>
      <c r="F45" s="51"/>
      <c r="G45" s="51"/>
      <c r="H45" s="52"/>
    </row>
    <row r="46" customFormat="false" ht="20.1" hidden="false" customHeight="true" outlineLevel="0" collapsed="false">
      <c r="A46" s="53"/>
      <c r="B46" s="54"/>
      <c r="C46" s="53"/>
      <c r="D46" s="53"/>
      <c r="E46" s="53"/>
    </row>
    <row r="47" customFormat="false" ht="20.1" hidden="false" customHeight="true" outlineLevel="0" collapsed="false">
      <c r="A47" s="53"/>
      <c r="B47" s="54"/>
      <c r="C47" s="53"/>
      <c r="D47" s="53"/>
      <c r="E47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43:C43"/>
    <mergeCell ref="A44:C44"/>
    <mergeCell ref="D44:G44"/>
    <mergeCell ref="A45:C45"/>
    <mergeCell ref="D45:G45"/>
  </mergeCells>
  <hyperlinks>
    <hyperlink ref="H1" location="Indice!A1" display="ÍNDICE"/>
  </hyperlinks>
  <printOptions headings="false" gridLines="false" gridLinesSet="true" horizontalCentered="false" verticalCentered="false"/>
  <pageMargins left="0.39375" right="0.39375" top="0.511805555555556" bottom="0.511805555555556" header="0.511805555555556" footer="0.511805555555556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>&amp;L&amp;10UNIVERSIDADE FEDERAL DE SERGIPE_x005F_x000D_PRÓ-REITORIA DE PÓS-GRADUAÇÃO E PESQUISA</oddHeader>
    <oddFooter>&amp;L&amp;10&amp;D&amp;R&amp;10&amp;P</oddFooter>
    <firstHeader/>
    <firstFooter/>
  </headerFooter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20.06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96</v>
      </c>
      <c r="B1" s="20" t="s">
        <v>1536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117" t="n">
        <v>5000</v>
      </c>
      <c r="E3" s="117"/>
      <c r="F3" s="117"/>
      <c r="G3" s="11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8" t="s">
        <v>1537</v>
      </c>
      <c r="B5" s="37" t="s">
        <v>1538</v>
      </c>
      <c r="C5" s="39" t="s">
        <v>133</v>
      </c>
      <c r="D5" s="35"/>
      <c r="E5" s="36"/>
      <c r="F5" s="35" t="n">
        <v>2500</v>
      </c>
      <c r="G5" s="35"/>
      <c r="H5" s="37"/>
    </row>
    <row r="6" customFormat="false" ht="21" hidden="false" customHeight="true" outlineLevel="0" collapsed="false">
      <c r="A6" s="38" t="s">
        <v>1539</v>
      </c>
      <c r="B6" s="37" t="s">
        <v>1540</v>
      </c>
      <c r="C6" s="39" t="s">
        <v>133</v>
      </c>
      <c r="D6" s="35"/>
      <c r="E6" s="36"/>
      <c r="F6" s="35" t="n">
        <v>2500</v>
      </c>
      <c r="G6" s="35"/>
      <c r="H6" s="37"/>
    </row>
    <row r="7" customFormat="false" ht="20.1" hidden="false" customHeight="true" outlineLevel="0" collapsed="false">
      <c r="A7" s="38" t="s">
        <v>1541</v>
      </c>
      <c r="B7" s="37" t="s">
        <v>1542</v>
      </c>
      <c r="C7" s="39" t="s">
        <v>133</v>
      </c>
      <c r="D7" s="35"/>
      <c r="E7" s="36"/>
      <c r="F7" s="35" t="n">
        <v>3000</v>
      </c>
      <c r="G7" s="35"/>
      <c r="H7" s="37"/>
    </row>
    <row r="8" customFormat="false" ht="20.1" hidden="false" customHeight="true" outlineLevel="0" collapsed="false">
      <c r="A8" s="38" t="s">
        <v>1543</v>
      </c>
      <c r="B8" s="37" t="s">
        <v>1544</v>
      </c>
      <c r="C8" s="39" t="s">
        <v>133</v>
      </c>
      <c r="D8" s="35"/>
      <c r="E8" s="36"/>
      <c r="F8" s="35" t="n">
        <v>4000</v>
      </c>
      <c r="G8" s="35"/>
      <c r="H8" s="37"/>
    </row>
    <row r="9" customFormat="false" ht="20.1" hidden="false" customHeight="true" outlineLevel="0" collapsed="false">
      <c r="A9" s="38"/>
      <c r="B9" s="37"/>
      <c r="C9" s="39"/>
      <c r="D9" s="35"/>
      <c r="E9" s="36"/>
      <c r="F9" s="35"/>
      <c r="G9" s="35"/>
      <c r="H9" s="37"/>
    </row>
    <row r="10" customFormat="false" ht="20.1" hidden="false" customHeight="true" outlineLevel="0" collapsed="false">
      <c r="A10" s="38"/>
      <c r="B10" s="37"/>
      <c r="C10" s="39"/>
      <c r="D10" s="35"/>
      <c r="E10" s="36"/>
      <c r="F10" s="35"/>
      <c r="G10" s="35"/>
      <c r="H10" s="37"/>
    </row>
    <row r="11" customFormat="false" ht="20.1" hidden="false" customHeight="true" outlineLevel="0" collapsed="false">
      <c r="A11" s="38"/>
      <c r="B11" s="37"/>
      <c r="C11" s="39"/>
      <c r="D11" s="35"/>
      <c r="E11" s="36"/>
      <c r="F11" s="35"/>
      <c r="G11" s="35"/>
      <c r="H11" s="37"/>
    </row>
    <row r="12" customFormat="false" ht="20.1" hidden="false" customHeight="true" outlineLevel="0" collapsed="false">
      <c r="A12" s="38"/>
      <c r="B12" s="37"/>
      <c r="C12" s="39"/>
      <c r="D12" s="35"/>
      <c r="E12" s="36"/>
      <c r="F12" s="35"/>
      <c r="G12" s="35"/>
      <c r="H12" s="37"/>
    </row>
    <row r="13" customFormat="false" ht="20.1" hidden="false" customHeight="true" outlineLevel="0" collapsed="false">
      <c r="A13" s="38"/>
      <c r="B13" s="37"/>
      <c r="C13" s="39"/>
      <c r="D13" s="35"/>
      <c r="E13" s="36"/>
      <c r="F13" s="35"/>
      <c r="G13" s="35"/>
      <c r="H13" s="37"/>
    </row>
    <row r="14" customFormat="false" ht="20.1" hidden="false" customHeight="true" outlineLevel="0" collapsed="false">
      <c r="A14" s="38"/>
      <c r="B14" s="37"/>
      <c r="C14" s="39"/>
      <c r="D14" s="35"/>
      <c r="E14" s="36"/>
      <c r="F14" s="35"/>
      <c r="G14" s="35"/>
      <c r="H14" s="37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41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44" t="s">
        <v>172</v>
      </c>
      <c r="B25" s="44"/>
      <c r="C25" s="44"/>
      <c r="D25" s="45" t="n">
        <f aca="false">SUM(D5:D24)</f>
        <v>0</v>
      </c>
      <c r="E25" s="46" t="n">
        <f aca="false">SUM(E5:E24)</f>
        <v>0</v>
      </c>
      <c r="F25" s="46" t="n">
        <f aca="false">SUM(F5:F24)</f>
        <v>12000</v>
      </c>
      <c r="G25" s="47" t="n">
        <f aca="false">SUM(G5:G24)</f>
        <v>0</v>
      </c>
      <c r="H25" s="55"/>
    </row>
    <row r="26" customFormat="false" ht="20.1" hidden="false" customHeight="true" outlineLevel="0" collapsed="false">
      <c r="A26" s="44" t="s">
        <v>173</v>
      </c>
      <c r="B26" s="44"/>
      <c r="C26" s="44"/>
      <c r="D26" s="49" t="n">
        <f aca="false">SUM(D25,E25,F25,G25)</f>
        <v>12000</v>
      </c>
      <c r="E26" s="49"/>
      <c r="F26" s="49"/>
      <c r="G26" s="49"/>
      <c r="H26" s="50" t="s">
        <v>174</v>
      </c>
    </row>
    <row r="27" customFormat="false" ht="21.75" hidden="false" customHeight="true" outlineLevel="0" collapsed="false">
      <c r="A27" s="44" t="s">
        <v>175</v>
      </c>
      <c r="B27" s="44"/>
      <c r="C27" s="44"/>
      <c r="D27" s="51" t="n">
        <f aca="false">D3-D26</f>
        <v>-7000</v>
      </c>
      <c r="E27" s="51"/>
      <c r="F27" s="51"/>
      <c r="G27" s="51"/>
      <c r="H27" s="52"/>
    </row>
    <row r="28" customFormat="false" ht="20.1" hidden="false" customHeight="true" outlineLevel="0" collapsed="false">
      <c r="A28" s="53"/>
      <c r="B28" s="54"/>
      <c r="C28" s="53"/>
      <c r="D28" s="53"/>
      <c r="E28" s="53"/>
    </row>
    <row r="29" customFormat="false" ht="20.1" hidden="false" customHeight="true" outlineLevel="0" collapsed="false">
      <c r="A29" s="53"/>
      <c r="B29" s="54"/>
      <c r="C29" s="53"/>
      <c r="D29" s="53"/>
      <c r="E29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5:C25"/>
    <mergeCell ref="A26:C26"/>
    <mergeCell ref="D26:G26"/>
    <mergeCell ref="A27:C27"/>
    <mergeCell ref="D27:G27"/>
  </mergeCells>
  <hyperlinks>
    <hyperlink ref="H1" location="Indice!A1" display="ÍNDICE"/>
  </hyperlinks>
  <printOptions headings="false" gridLines="false" gridLinesSet="true" horizontalCentered="false" verticalCentered="false"/>
  <pageMargins left="0.511805555555556" right="0.511805555555556" top="0.7875" bottom="0.787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5546875" defaultRowHeight="13.8" zeroHeight="false" outlineLevelRow="0" outlineLevelCol="0"/>
  <cols>
    <col collapsed="false" customWidth="true" hidden="false" outlineLevel="0" max="64" min="1" style="1" width="7.87"/>
    <col collapsed="false" customWidth="false" hidden="false" outlineLevel="0" max="1024" min="65" style="1" width="8.86"/>
  </cols>
  <sheetData/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5546875" defaultRowHeight="13.8" zeroHeight="false" outlineLevelRow="0" outlineLevelCol="0"/>
  <cols>
    <col collapsed="false" customWidth="true" hidden="false" outlineLevel="0" max="64" min="1" style="1" width="7.87"/>
    <col collapsed="false" customWidth="false" hidden="false" outlineLevel="0" max="1024" min="65" style="1" width="8.86"/>
  </cols>
  <sheetData/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36328125" defaultRowHeight="13.9" zeroHeight="false" outlineLevelRow="0" outlineLevelCol="0"/>
  <cols>
    <col collapsed="false" customWidth="true" hidden="false" outlineLevel="0" max="1" min="1" style="1" width="4.06"/>
    <col collapsed="false" customWidth="true" hidden="false" outlineLevel="0" max="2" min="2" style="1" width="46.89"/>
    <col collapsed="false" customWidth="true" hidden="false" outlineLevel="0" max="3" min="3" style="1" width="17.6"/>
    <col collapsed="false" customWidth="true" hidden="false" outlineLevel="0" max="5" min="4" style="1" width="14.89"/>
    <col collapsed="false" customWidth="true" hidden="false" outlineLevel="0" max="6" min="6" style="1" width="14.65"/>
    <col collapsed="false" customWidth="true" hidden="false" outlineLevel="0" max="7" min="7" style="1" width="15.51"/>
    <col collapsed="false" customWidth="true" hidden="false" outlineLevel="0" max="8" min="8" style="1" width="14.4"/>
    <col collapsed="false" customWidth="true" hidden="false" outlineLevel="0" max="9" min="9" style="1" width="15.63"/>
    <col collapsed="false" customWidth="true" hidden="false" outlineLevel="0" max="11" min="10" style="1" width="14.27"/>
    <col collapsed="false" customWidth="true" hidden="false" outlineLevel="0" max="12" min="12" style="1" width="15.63"/>
    <col collapsed="false" customWidth="true" hidden="false" outlineLevel="0" max="13" min="13" style="1" width="13.78"/>
    <col collapsed="false" customWidth="true" hidden="false" outlineLevel="0" max="14" min="14" style="1" width="15.26"/>
    <col collapsed="false" customWidth="false" hidden="false" outlineLevel="0" max="1023" min="15" style="1" width="8.37"/>
    <col collapsed="false" customWidth="true" hidden="false" outlineLevel="0" max="1024" min="1024" style="1" width="8.86"/>
  </cols>
  <sheetData>
    <row r="1" customFormat="false" ht="24.95" hidden="false" customHeight="true" outlineLevel="0" collapsed="false">
      <c r="A1" s="118" t="s">
        <v>1545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customFormat="false" ht="24.95" hidden="false" customHeight="true" outlineLevel="0" collapsed="false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="125" customFormat="true" ht="38.25" hidden="false" customHeight="true" outlineLevel="0" collapsed="false">
      <c r="A3" s="119"/>
      <c r="B3" s="120" t="s">
        <v>1</v>
      </c>
      <c r="C3" s="120"/>
      <c r="D3" s="121" t="s">
        <v>1546</v>
      </c>
      <c r="E3" s="122" t="n">
        <v>0.25</v>
      </c>
      <c r="F3" s="121" t="s">
        <v>1547</v>
      </c>
      <c r="G3" s="123" t="s">
        <v>1548</v>
      </c>
      <c r="H3" s="123" t="s">
        <v>1549</v>
      </c>
      <c r="I3" s="121" t="s">
        <v>405</v>
      </c>
      <c r="J3" s="121" t="s">
        <v>1550</v>
      </c>
      <c r="K3" s="121" t="s">
        <v>1551</v>
      </c>
      <c r="L3" s="121" t="s">
        <v>1552</v>
      </c>
      <c r="M3" s="121" t="s">
        <v>1553</v>
      </c>
      <c r="N3" s="124" t="s">
        <v>1554</v>
      </c>
    </row>
    <row r="4" customFormat="false" ht="24.95" hidden="false" customHeight="true" outlineLevel="0" collapsed="false">
      <c r="A4" s="126" t="n">
        <v>1</v>
      </c>
      <c r="B4" s="127" t="s">
        <v>3</v>
      </c>
      <c r="C4" s="128" t="s">
        <v>4</v>
      </c>
      <c r="D4" s="129" t="n">
        <v>23000</v>
      </c>
      <c r="E4" s="129" t="n">
        <f aca="false">(25*D4)/100</f>
        <v>5750</v>
      </c>
      <c r="F4" s="129" t="n">
        <v>0</v>
      </c>
      <c r="G4" s="129" t="n">
        <v>0</v>
      </c>
      <c r="H4" s="129" t="n">
        <v>0</v>
      </c>
      <c r="I4" s="130" t="n">
        <f aca="false">SUM(E4:H4)</f>
        <v>5750</v>
      </c>
      <c r="J4" s="131" t="str">
        <f aca="false">com.microsoft.single(propadm #REF!)</f>
        <v>#NOME?</v>
      </c>
      <c r="K4" s="131" t="str">
        <f aca="false">com.microsoft.single(propadm #REF!)</f>
        <v>#NOME?</v>
      </c>
      <c r="L4" s="131" t="str">
        <f aca="false">com.microsoft.single(propadm #REF!)</f>
        <v>#NOME?</v>
      </c>
      <c r="M4" s="131" t="str">
        <f aca="false">com.microsoft.single(propadm #REF!)</f>
        <v>#NOME?</v>
      </c>
      <c r="N4" s="132" t="str">
        <f aca="false">com.microsoft.single(propadm #REF!)</f>
        <v>#NOME?</v>
      </c>
    </row>
    <row r="5" customFormat="false" ht="24.95" hidden="false" customHeight="true" outlineLevel="0" collapsed="false">
      <c r="A5" s="126" t="n">
        <v>2</v>
      </c>
      <c r="B5" s="127" t="s">
        <v>5</v>
      </c>
      <c r="C5" s="128" t="s">
        <v>6</v>
      </c>
      <c r="D5" s="129" t="n">
        <v>114800</v>
      </c>
      <c r="E5" s="129" t="n">
        <f aca="false">(25*D5)/100</f>
        <v>28700</v>
      </c>
      <c r="F5" s="129" t="n">
        <v>0</v>
      </c>
      <c r="G5" s="129" t="n">
        <v>0</v>
      </c>
      <c r="H5" s="129" t="n">
        <v>14000</v>
      </c>
      <c r="I5" s="130" t="n">
        <f aca="false">SUM(E5:H5)</f>
        <v>42700</v>
      </c>
      <c r="J5" s="131" t="str">
        <f aca="false">com.microsoft.single(ppgagri #REF!)</f>
        <v>#NOME?</v>
      </c>
      <c r="K5" s="131" t="str">
        <f aca="false">com.microsoft.single(ppgagri #REF!)</f>
        <v>#NOME?</v>
      </c>
      <c r="L5" s="131" t="str">
        <f aca="false">com.microsoft.single(ppgagri #REF!)</f>
        <v>#NOME?</v>
      </c>
      <c r="M5" s="131" t="str">
        <f aca="false">com.microsoft.single(ppgagri #REF!)</f>
        <v>#NOME?</v>
      </c>
      <c r="N5" s="132" t="str">
        <f aca="false">com.microsoft.single(ppgagri #REF!)</f>
        <v>#NOME?</v>
      </c>
    </row>
    <row r="6" s="125" customFormat="true" ht="24.95" hidden="false" customHeight="true" outlineLevel="0" collapsed="false">
      <c r="A6" s="126" t="n">
        <v>3</v>
      </c>
      <c r="B6" s="127" t="s">
        <v>7</v>
      </c>
      <c r="C6" s="128" t="s">
        <v>8</v>
      </c>
      <c r="D6" s="129" t="n">
        <v>44000</v>
      </c>
      <c r="E6" s="129" t="n">
        <f aca="false">(25*D6)/100</f>
        <v>11000</v>
      </c>
      <c r="F6" s="129" t="n">
        <v>0</v>
      </c>
      <c r="G6" s="129" t="n">
        <v>0</v>
      </c>
      <c r="H6" s="129" t="n">
        <v>6000</v>
      </c>
      <c r="I6" s="130" t="n">
        <f aca="false">SUM(E6:H6)</f>
        <v>17000</v>
      </c>
      <c r="J6" s="131" t="str">
        <f aca="false">com.microsoft.single(ppga #REF!)</f>
        <v>#NOME?</v>
      </c>
      <c r="K6" s="131" t="str">
        <f aca="false">com.microsoft.single(ppga #REF!)</f>
        <v>#NOME?</v>
      </c>
      <c r="L6" s="131" t="str">
        <f aca="false">com.microsoft.single(ppga #REF!)</f>
        <v>#NOME?</v>
      </c>
      <c r="M6" s="131" t="str">
        <f aca="false">com.microsoft.single(ppga #REF!)</f>
        <v>#NOME?</v>
      </c>
      <c r="N6" s="132" t="str">
        <f aca="false">com.microsoft.single(ppga #REF!)</f>
        <v>#NOME?</v>
      </c>
    </row>
    <row r="7" s="125" customFormat="true" ht="24.95" hidden="false" customHeight="true" outlineLevel="0" collapsed="false">
      <c r="A7" s="126" t="n">
        <v>4</v>
      </c>
      <c r="B7" s="127" t="s">
        <v>9</v>
      </c>
      <c r="C7" s="128" t="s">
        <v>10</v>
      </c>
      <c r="D7" s="129" t="n">
        <v>50000</v>
      </c>
      <c r="E7" s="129" t="n">
        <f aca="false">(25*D7)/100</f>
        <v>12500</v>
      </c>
      <c r="F7" s="129" t="n">
        <v>0</v>
      </c>
      <c r="G7" s="129" t="n">
        <v>0</v>
      </c>
      <c r="H7" s="129" t="n">
        <v>2000</v>
      </c>
      <c r="I7" s="130" t="n">
        <f aca="false">SUM(E7:H7)</f>
        <v>14500</v>
      </c>
      <c r="J7" s="131" t="str">
        <f aca="false">com.microsoft.single(proarq #REF!)</f>
        <v>#NOME?</v>
      </c>
      <c r="K7" s="131" t="str">
        <f aca="false">com.microsoft.single(proarq #REF!)</f>
        <v>#NOME?</v>
      </c>
      <c r="L7" s="131" t="str">
        <f aca="false">com.microsoft.single(proarq #REF!)</f>
        <v>#NOME?</v>
      </c>
      <c r="M7" s="131" t="str">
        <f aca="false">com.microsoft.single(proarq #REF!)</f>
        <v>#NOME?</v>
      </c>
      <c r="N7" s="132" t="str">
        <f aca="false">com.microsoft.single(proarq #REF!)</f>
        <v>#NOME?</v>
      </c>
    </row>
    <row r="8" s="125" customFormat="true" ht="24.95" hidden="false" customHeight="true" outlineLevel="0" collapsed="false">
      <c r="A8" s="126" t="n">
        <v>5</v>
      </c>
      <c r="B8" s="127" t="s">
        <v>11</v>
      </c>
      <c r="C8" s="128" t="s">
        <v>12</v>
      </c>
      <c r="D8" s="129" t="n">
        <v>30000</v>
      </c>
      <c r="E8" s="129" t="n">
        <f aca="false">(25*D8)/100</f>
        <v>7500</v>
      </c>
      <c r="F8" s="129" t="n">
        <v>0</v>
      </c>
      <c r="G8" s="129" t="n">
        <v>0</v>
      </c>
      <c r="H8" s="129" t="n">
        <v>8000</v>
      </c>
      <c r="I8" s="130" t="n">
        <f aca="false">SUM(E8:H8)</f>
        <v>15500</v>
      </c>
      <c r="J8" s="131" t="str">
        <f aca="false">com.microsoft.single(probp #REF!)</f>
        <v>#NOME?</v>
      </c>
      <c r="K8" s="131" t="str">
        <f aca="false">com.microsoft.single(probp #REF!)</f>
        <v>#NOME?</v>
      </c>
      <c r="L8" s="131" t="str">
        <f aca="false">com.microsoft.single(probp #REF!)</f>
        <v>#NOME?</v>
      </c>
      <c r="M8" s="131" t="str">
        <f aca="false">com.microsoft.single(probp #REF!)</f>
        <v>#NOME?</v>
      </c>
      <c r="N8" s="132" t="str">
        <f aca="false">com.microsoft.single(probp #REF!)</f>
        <v>#NOME?</v>
      </c>
    </row>
    <row r="9" s="125" customFormat="true" ht="24.95" hidden="false" customHeight="true" outlineLevel="0" collapsed="false">
      <c r="A9" s="126" t="n">
        <v>6</v>
      </c>
      <c r="B9" s="133" t="s">
        <v>1555</v>
      </c>
      <c r="C9" s="128" t="s">
        <v>1556</v>
      </c>
      <c r="D9" s="129" t="n">
        <v>25000</v>
      </c>
      <c r="E9" s="129" t="n">
        <f aca="false">(25*D9)/100</f>
        <v>6250</v>
      </c>
      <c r="F9" s="129" t="n">
        <v>0</v>
      </c>
      <c r="G9" s="129" t="n">
        <v>0</v>
      </c>
      <c r="H9" s="129" t="n">
        <v>0</v>
      </c>
      <c r="I9" s="130" t="n">
        <f aca="false">SUM(E9:H9)</f>
        <v>6250</v>
      </c>
      <c r="J9" s="131" t="str">
        <f aca="false">com.microsoft.single(ppgci #REF!)</f>
        <v>#NOME?</v>
      </c>
      <c r="K9" s="131" t="str">
        <f aca="false">com.microsoft.single(ppgci #REF!)</f>
        <v>#NOME?</v>
      </c>
      <c r="L9" s="131" t="str">
        <f aca="false">com.microsoft.single(ppgci #REF!)</f>
        <v>#NOME?</v>
      </c>
      <c r="M9" s="131" t="str">
        <f aca="false">com.microsoft.single(ppgci #REF!)</f>
        <v>#NOME?</v>
      </c>
      <c r="N9" s="132" t="str">
        <f aca="false">com.microsoft.single(ppgci #REF!)</f>
        <v>#NOME?</v>
      </c>
    </row>
    <row r="10" s="125" customFormat="true" ht="24.95" hidden="false" customHeight="true" outlineLevel="0" collapsed="false">
      <c r="A10" s="126" t="n">
        <v>7</v>
      </c>
      <c r="B10" s="133" t="s">
        <v>1557</v>
      </c>
      <c r="C10" s="128" t="s">
        <v>1558</v>
      </c>
      <c r="D10" s="129" t="n">
        <v>0</v>
      </c>
      <c r="E10" s="129" t="n">
        <f aca="false">(25*D10)/100</f>
        <v>0</v>
      </c>
      <c r="F10" s="129" t="n">
        <v>0</v>
      </c>
      <c r="G10" s="129" t="n">
        <v>0</v>
      </c>
      <c r="H10" s="129" t="n">
        <v>0</v>
      </c>
      <c r="I10" s="130" t="n">
        <f aca="false">SUM(E10:H10)</f>
        <v>0</v>
      </c>
      <c r="J10" s="131" t="str">
        <f aca="false">com.microsoft.single(probio #REF!)</f>
        <v>#NOME?</v>
      </c>
      <c r="K10" s="131" t="str">
        <f aca="false">com.microsoft.single(probio #REF!)</f>
        <v>#NOME?</v>
      </c>
      <c r="L10" s="131" t="str">
        <f aca="false">com.microsoft.single(probio #REF!)</f>
        <v>#NOME?</v>
      </c>
      <c r="M10" s="131" t="str">
        <f aca="false">com.microsoft.single(probio #REF!)</f>
        <v>#NOME?</v>
      </c>
      <c r="N10" s="132" t="str">
        <f aca="false">com.microsoft.single(probio #REF!)</f>
        <v>#NOME?</v>
      </c>
    </row>
    <row r="11" s="125" customFormat="true" ht="24.95" hidden="false" customHeight="true" outlineLevel="0" collapsed="false">
      <c r="A11" s="126" t="n">
        <v>8</v>
      </c>
      <c r="B11" s="133" t="s">
        <v>15</v>
      </c>
      <c r="C11" s="128" t="s">
        <v>16</v>
      </c>
      <c r="D11" s="129" t="n">
        <v>28000</v>
      </c>
      <c r="E11" s="129" t="n">
        <f aca="false">(25*D11)/100</f>
        <v>7000</v>
      </c>
      <c r="F11" s="129" t="n">
        <v>0</v>
      </c>
      <c r="G11" s="129" t="n">
        <v>0</v>
      </c>
      <c r="H11" s="129" t="n">
        <v>12000</v>
      </c>
      <c r="I11" s="130" t="n">
        <f aca="false">SUM(E11:H11)</f>
        <v>19000</v>
      </c>
      <c r="J11" s="131" t="str">
        <f aca="false">com.microsoft.single(procc #REF!)</f>
        <v>#NOME?</v>
      </c>
      <c r="K11" s="131" t="str">
        <f aca="false">com.microsoft.single(procc #REF!)</f>
        <v>#NOME?</v>
      </c>
      <c r="L11" s="131" t="str">
        <f aca="false">com.microsoft.single(procc #REF!)</f>
        <v>#NOME?</v>
      </c>
      <c r="M11" s="131" t="str">
        <f aca="false">com.microsoft.single(procc #REF!)</f>
        <v>#NOME?</v>
      </c>
      <c r="N11" s="132" t="str">
        <f aca="false">com.microsoft.single(procc #REF!)</f>
        <v>#NOME?</v>
      </c>
    </row>
    <row r="12" s="125" customFormat="true" ht="24.95" hidden="false" customHeight="true" outlineLevel="0" collapsed="false">
      <c r="A12" s="126" t="n">
        <v>9</v>
      </c>
      <c r="B12" s="133" t="s">
        <v>17</v>
      </c>
      <c r="C12" s="128" t="s">
        <v>18</v>
      </c>
      <c r="D12" s="129" t="n">
        <v>88000</v>
      </c>
      <c r="E12" s="129" t="n">
        <f aca="false">(25*D12)/100</f>
        <v>22000</v>
      </c>
      <c r="F12" s="129" t="n">
        <v>0</v>
      </c>
      <c r="G12" s="129" t="n">
        <v>0</v>
      </c>
      <c r="H12" s="129" t="n">
        <v>0</v>
      </c>
      <c r="I12" s="130" t="n">
        <f aca="false">SUM(E12:H12)</f>
        <v>22000</v>
      </c>
      <c r="J12" s="131" t="str">
        <f aca="false">com.microsoft.single(p2cem #REF!)</f>
        <v>#NOME?</v>
      </c>
      <c r="K12" s="131" t="str">
        <f aca="false">com.microsoft.single(p2cem #REF!)</f>
        <v>#NOME?</v>
      </c>
      <c r="L12" s="131" t="str">
        <f aca="false">com.microsoft.single(p2cem #REF!)</f>
        <v>#NOME?</v>
      </c>
      <c r="M12" s="131" t="str">
        <f aca="false">com.microsoft.single(p2cem #REF!)</f>
        <v>#NOME?</v>
      </c>
      <c r="N12" s="132" t="str">
        <f aca="false">com.microsoft.single(p2cem #REF!)</f>
        <v>#NOME?</v>
      </c>
    </row>
    <row r="13" s="125" customFormat="true" ht="24.95" hidden="false" customHeight="true" outlineLevel="0" collapsed="false">
      <c r="A13" s="126" t="n">
        <v>10</v>
      </c>
      <c r="B13" s="133" t="s">
        <v>19</v>
      </c>
      <c r="C13" s="128" t="s">
        <v>20</v>
      </c>
      <c r="D13" s="129" t="n">
        <v>54000</v>
      </c>
      <c r="E13" s="129" t="n">
        <f aca="false">(25*D13)/100</f>
        <v>13500</v>
      </c>
      <c r="F13" s="129" t="n">
        <v>0</v>
      </c>
      <c r="G13" s="129" t="n">
        <v>0</v>
      </c>
      <c r="H13" s="129" t="n">
        <v>14000</v>
      </c>
      <c r="I13" s="130" t="n">
        <f aca="false">SUM(E13:H13)</f>
        <v>27500</v>
      </c>
      <c r="J13" s="131" t="str">
        <f aca="false">com.microsoft.single(procta #REF!)</f>
        <v>#NOME?</v>
      </c>
      <c r="K13" s="131" t="str">
        <f aca="false">com.microsoft.single(procta #REF!)</f>
        <v>#NOME?</v>
      </c>
      <c r="L13" s="131" t="str">
        <f aca="false">com.microsoft.single(procta #REF!)</f>
        <v>#NOME?</v>
      </c>
      <c r="M13" s="131" t="str">
        <f aca="false">com.microsoft.single(procta #REF!)</f>
        <v>#NOME?</v>
      </c>
      <c r="N13" s="132" t="str">
        <f aca="false">com.microsoft.single(procta #REF!)</f>
        <v>#NOME?</v>
      </c>
    </row>
    <row r="14" s="125" customFormat="true" ht="24.95" hidden="false" customHeight="true" outlineLevel="0" collapsed="false">
      <c r="A14" s="126" t="n">
        <v>11</v>
      </c>
      <c r="B14" s="133" t="s">
        <v>21</v>
      </c>
      <c r="C14" s="128" t="s">
        <v>22</v>
      </c>
      <c r="D14" s="129" t="n">
        <v>25000</v>
      </c>
      <c r="E14" s="129" t="n">
        <f aca="false">(25*D14)/100</f>
        <v>6250</v>
      </c>
      <c r="F14" s="129" t="n">
        <v>0</v>
      </c>
      <c r="G14" s="129" t="n">
        <v>0</v>
      </c>
      <c r="H14" s="129" t="n">
        <v>0</v>
      </c>
      <c r="I14" s="130" t="n">
        <f aca="false">SUM(E14:H14)</f>
        <v>6250</v>
      </c>
      <c r="J14" s="131" t="str">
        <f aca="false">com.microsoft.single(ppgcas #REF!)</f>
        <v>#NOME?</v>
      </c>
      <c r="K14" s="131" t="str">
        <f aca="false">com.microsoft.single(ppgcas #REF!)</f>
        <v>#NOME?</v>
      </c>
      <c r="L14" s="131" t="str">
        <f aca="false">com.microsoft.single(ppgcas #REF!)</f>
        <v>#NOME?</v>
      </c>
      <c r="M14" s="131" t="str">
        <f aca="false">com.microsoft.single(ppgcas #REF!)</f>
        <v>#NOME?</v>
      </c>
      <c r="N14" s="132" t="str">
        <f aca="false">com.microsoft.single(ppgcas #REF!)</f>
        <v>#NOME?</v>
      </c>
    </row>
    <row r="15" s="125" customFormat="true" ht="24.95" hidden="false" customHeight="true" outlineLevel="0" collapsed="false">
      <c r="A15" s="126" t="n">
        <v>12</v>
      </c>
      <c r="B15" s="133" t="s">
        <v>25</v>
      </c>
      <c r="C15" s="128" t="s">
        <v>26</v>
      </c>
      <c r="D15" s="129" t="n">
        <v>25000</v>
      </c>
      <c r="E15" s="129" t="n">
        <f aca="false">(25*D15)/100</f>
        <v>6250</v>
      </c>
      <c r="F15" s="129" t="n">
        <v>0</v>
      </c>
      <c r="G15" s="129" t="n">
        <v>0</v>
      </c>
      <c r="H15" s="129" t="n">
        <v>0</v>
      </c>
      <c r="I15" s="130" t="n">
        <f aca="false">SUM(E15:H15)</f>
        <v>6250</v>
      </c>
      <c r="J15" s="131" t="str">
        <f aca="false">com.microsoft.single(ppgcr #REF!)</f>
        <v>#NOME?</v>
      </c>
      <c r="K15" s="131" t="str">
        <f aca="false">com.microsoft.single(ppgcr #REF!)</f>
        <v>#NOME?</v>
      </c>
      <c r="L15" s="131" t="str">
        <f aca="false">com.microsoft.single(ppgcr #REF!)</f>
        <v>#NOME?</v>
      </c>
      <c r="M15" s="131" t="str">
        <f aca="false">com.microsoft.single(ppgcr #REF!)</f>
        <v>#NOME?</v>
      </c>
      <c r="N15" s="132" t="str">
        <f aca="false">com.microsoft.single(ppgcr #REF!)</f>
        <v>#NOME?</v>
      </c>
    </row>
    <row r="16" s="125" customFormat="true" ht="24.95" hidden="false" customHeight="true" outlineLevel="0" collapsed="false">
      <c r="A16" s="126" t="n">
        <v>13</v>
      </c>
      <c r="B16" s="133" t="s">
        <v>737</v>
      </c>
      <c r="C16" s="128" t="s">
        <v>28</v>
      </c>
      <c r="D16" s="129" t="n">
        <v>118000</v>
      </c>
      <c r="E16" s="129" t="n">
        <f aca="false">(25*D16)/100</f>
        <v>29500</v>
      </c>
      <c r="F16" s="129" t="n">
        <v>0</v>
      </c>
      <c r="G16" s="129" t="n">
        <v>0</v>
      </c>
      <c r="H16" s="129" t="n">
        <v>12000</v>
      </c>
      <c r="I16" s="130" t="n">
        <f aca="false">SUM(E16:H16)</f>
        <v>41500</v>
      </c>
      <c r="J16" s="131" t="str">
        <f aca="false">com.microsoft.single(ppgcs #REF!)</f>
        <v>#NOME?</v>
      </c>
      <c r="K16" s="131" t="str">
        <f aca="false">com.microsoft.single(ppgcs #REF!)</f>
        <v>#NOME?</v>
      </c>
      <c r="L16" s="131" t="str">
        <f aca="false">com.microsoft.single(ppgcs #REF!)</f>
        <v>#NOME?</v>
      </c>
      <c r="M16" s="131" t="str">
        <f aca="false">com.microsoft.single(ppgcs #REF!)</f>
        <v>#NOME?</v>
      </c>
      <c r="N16" s="132" t="str">
        <f aca="false">com.microsoft.single(ppgcs #REF!)</f>
        <v>#NOME?</v>
      </c>
    </row>
    <row r="17" s="125" customFormat="true" ht="24.95" hidden="false" customHeight="true" outlineLevel="0" collapsed="false">
      <c r="A17" s="126" t="n">
        <v>14</v>
      </c>
      <c r="B17" s="127" t="s">
        <v>29</v>
      </c>
      <c r="C17" s="128" t="s">
        <v>30</v>
      </c>
      <c r="D17" s="129" t="n">
        <v>60000</v>
      </c>
      <c r="E17" s="129" t="n">
        <f aca="false">(25*D17)/100</f>
        <v>15000</v>
      </c>
      <c r="F17" s="129" t="n">
        <v>0</v>
      </c>
      <c r="G17" s="129" t="n">
        <v>0</v>
      </c>
      <c r="H17" s="129" t="n">
        <v>4000</v>
      </c>
      <c r="I17" s="130" t="n">
        <f aca="false">SUM(E17:H17)</f>
        <v>19000</v>
      </c>
      <c r="J17" s="131" t="str">
        <f aca="false">com.microsoft.single(ppgcf #REF!)</f>
        <v>#NOME?</v>
      </c>
      <c r="K17" s="131" t="str">
        <f aca="false">com.microsoft.single(ppgcf #REF!)</f>
        <v>#NOME?</v>
      </c>
      <c r="L17" s="131" t="str">
        <f aca="false">com.microsoft.single(ppgcf #REF!)</f>
        <v>#NOME?</v>
      </c>
      <c r="M17" s="131" t="str">
        <f aca="false">com.microsoft.single(ppgcf #REF!)</f>
        <v>#NOME?</v>
      </c>
      <c r="N17" s="132" t="str">
        <f aca="false">com.microsoft.single(ppgcf #REF!)</f>
        <v>#NOME?</v>
      </c>
    </row>
    <row r="18" s="125" customFormat="true" ht="24.95" hidden="false" customHeight="true" outlineLevel="0" collapsed="false">
      <c r="A18" s="126" t="n">
        <v>15</v>
      </c>
      <c r="B18" s="133" t="s">
        <v>31</v>
      </c>
      <c r="C18" s="128" t="s">
        <v>32</v>
      </c>
      <c r="D18" s="129" t="n">
        <v>54000</v>
      </c>
      <c r="E18" s="129" t="n">
        <f aca="false">(25*D18)/100</f>
        <v>13500</v>
      </c>
      <c r="F18" s="129" t="n">
        <v>0</v>
      </c>
      <c r="G18" s="129" t="n">
        <v>0</v>
      </c>
      <c r="H18" s="129" t="n">
        <v>13000</v>
      </c>
      <c r="I18" s="130" t="n">
        <f aca="false">SUM(E18:H18)</f>
        <v>26500</v>
      </c>
      <c r="J18" s="131" t="str">
        <f aca="false">com.microsoft.single(procfis #REF!)</f>
        <v>#NOME?</v>
      </c>
      <c r="K18" s="131" t="str">
        <f aca="false">com.microsoft.single(procfis #REF!)</f>
        <v>#NOME?</v>
      </c>
      <c r="L18" s="131" t="str">
        <f aca="false">com.microsoft.single(procfis #REF!)</f>
        <v>#NOME?</v>
      </c>
      <c r="M18" s="131" t="str">
        <f aca="false">com.microsoft.single(procfis #REF!)</f>
        <v>#NOME?</v>
      </c>
      <c r="N18" s="132" t="str">
        <f aca="false">com.microsoft.single(procfis #REF!)</f>
        <v>#NOME?</v>
      </c>
    </row>
    <row r="19" s="125" customFormat="true" ht="24.95" hidden="false" customHeight="true" outlineLevel="0" collapsed="false">
      <c r="A19" s="126" t="n">
        <v>16</v>
      </c>
      <c r="B19" s="133" t="s">
        <v>1559</v>
      </c>
      <c r="C19" s="128" t="s">
        <v>94</v>
      </c>
      <c r="D19" s="129" t="n">
        <v>53600</v>
      </c>
      <c r="E19" s="129" t="n">
        <f aca="false">(25*D19)/100</f>
        <v>13400</v>
      </c>
      <c r="F19" s="129" t="n">
        <v>0</v>
      </c>
      <c r="G19" s="129" t="n">
        <v>0</v>
      </c>
      <c r="H19" s="129" t="n">
        <v>11000</v>
      </c>
      <c r="I19" s="130" t="n">
        <f aca="false">SUM(E19:H19)</f>
        <v>24400</v>
      </c>
      <c r="J19" s="131" t="str">
        <f aca="false">com.microsoft.single(ppgs #REF!)</f>
        <v>#NOME?</v>
      </c>
      <c r="K19" s="131" t="str">
        <f aca="false">com.microsoft.single(ppgs #REF!)</f>
        <v>#NOME?</v>
      </c>
      <c r="L19" s="131" t="str">
        <f aca="false">com.microsoft.single(ppgs #REF!)</f>
        <v>#NOME?</v>
      </c>
      <c r="M19" s="131" t="str">
        <f aca="false">com.microsoft.single(ppgs #REF!)</f>
        <v>#NOME?</v>
      </c>
      <c r="N19" s="132" t="str">
        <f aca="false">com.microsoft.single(ppgs #REF!)</f>
        <v>#NOME?</v>
      </c>
    </row>
    <row r="20" s="125" customFormat="true" ht="24.95" hidden="false" customHeight="true" outlineLevel="0" collapsed="false">
      <c r="A20" s="126" t="n">
        <v>17</v>
      </c>
      <c r="B20" s="133" t="s">
        <v>35</v>
      </c>
      <c r="C20" s="128" t="s">
        <v>36</v>
      </c>
      <c r="D20" s="129" t="n">
        <v>20500</v>
      </c>
      <c r="E20" s="129" t="n">
        <f aca="false">(25*D20)/100</f>
        <v>5125</v>
      </c>
      <c r="F20" s="129" t="n">
        <v>0</v>
      </c>
      <c r="G20" s="129" t="n">
        <v>0</v>
      </c>
      <c r="H20" s="129" t="n">
        <v>7000</v>
      </c>
      <c r="I20" s="130" t="n">
        <f aca="false">SUM(E20:H20)</f>
        <v>12125</v>
      </c>
      <c r="J20" s="131" t="str">
        <f aca="false">com.microsoft.single(ppgcom #REF!)</f>
        <v>#NOME?</v>
      </c>
      <c r="K20" s="131" t="str">
        <f aca="false">com.microsoft.single(ppgcom #REF!)</f>
        <v>#NOME?</v>
      </c>
      <c r="L20" s="131" t="str">
        <f aca="false">com.microsoft.single(ppgcom #REF!)</f>
        <v>#NOME?</v>
      </c>
      <c r="M20" s="131" t="str">
        <f aca="false">com.microsoft.single(ppgcom #REF!)</f>
        <v>#NOME?</v>
      </c>
      <c r="N20" s="132" t="str">
        <f aca="false">com.microsoft.single(ppgcom #REF!)</f>
        <v>#NOME?</v>
      </c>
    </row>
    <row r="21" s="125" customFormat="true" ht="24.95" hidden="false" customHeight="true" outlineLevel="0" collapsed="false">
      <c r="A21" s="126" t="n">
        <v>18</v>
      </c>
      <c r="B21" s="133" t="s">
        <v>37</v>
      </c>
      <c r="C21" s="128" t="s">
        <v>38</v>
      </c>
      <c r="D21" s="129" t="n">
        <v>44500</v>
      </c>
      <c r="E21" s="129" t="n">
        <f aca="false">(25*D21)/100</f>
        <v>11125</v>
      </c>
      <c r="F21" s="129" t="n">
        <v>0</v>
      </c>
      <c r="G21" s="129" t="n">
        <v>0</v>
      </c>
      <c r="H21" s="129" t="n">
        <v>17000</v>
      </c>
      <c r="I21" s="130" t="n">
        <f aca="false">SUM(E21:H21)</f>
        <v>28125</v>
      </c>
      <c r="J21" s="131" t="str">
        <f aca="false">com.microsoft.single(prodema #REF!)</f>
        <v>#NOME?</v>
      </c>
      <c r="K21" s="131" t="str">
        <f aca="false">com.microsoft.single(prodema #REF!)</f>
        <v>#NOME?</v>
      </c>
      <c r="L21" s="131" t="str">
        <f aca="false">com.microsoft.single(prodema #REF!)</f>
        <v>#NOME?</v>
      </c>
      <c r="M21" s="131" t="str">
        <f aca="false">com.microsoft.single(prodema #REF!)</f>
        <v>#NOME?</v>
      </c>
      <c r="N21" s="132" t="str">
        <f aca="false">com.microsoft.single(prodema #REF!)</f>
        <v>#NOME?</v>
      </c>
    </row>
    <row r="22" s="125" customFormat="true" ht="24.95" hidden="false" customHeight="true" outlineLevel="0" collapsed="false">
      <c r="A22" s="126" t="n">
        <v>19</v>
      </c>
      <c r="B22" s="133" t="s">
        <v>39</v>
      </c>
      <c r="C22" s="128" t="s">
        <v>40</v>
      </c>
      <c r="D22" s="129" t="n">
        <v>21000</v>
      </c>
      <c r="E22" s="129" t="n">
        <f aca="false">(25*D22)/100</f>
        <v>5250</v>
      </c>
      <c r="F22" s="129" t="n">
        <v>0</v>
      </c>
      <c r="G22" s="129" t="n">
        <v>0</v>
      </c>
      <c r="H22" s="129" t="n">
        <v>0</v>
      </c>
      <c r="I22" s="130" t="n">
        <f aca="false">SUM(E22:H22)</f>
        <v>5250</v>
      </c>
      <c r="J22" s="131" t="str">
        <f aca="false">com.microsoft.single(prodir #REF!)</f>
        <v>#NOME?</v>
      </c>
      <c r="K22" s="131" t="str">
        <f aca="false">com.microsoft.single(prodir #REF!)</f>
        <v>#NOME?</v>
      </c>
      <c r="L22" s="131" t="str">
        <f aca="false">com.microsoft.single(prodir #REF!)</f>
        <v>#NOME?</v>
      </c>
      <c r="M22" s="131" t="str">
        <f aca="false">com.microsoft.single(prodir #REF!)</f>
        <v>#NOME?</v>
      </c>
      <c r="N22" s="132" t="str">
        <f aca="false">com.microsoft.single(prodir #REF!)</f>
        <v>#NOME?</v>
      </c>
    </row>
    <row r="23" s="125" customFormat="true" ht="24.95" hidden="false" customHeight="true" outlineLevel="0" collapsed="false">
      <c r="A23" s="126" t="n">
        <v>20</v>
      </c>
      <c r="B23" s="133" t="s">
        <v>41</v>
      </c>
      <c r="C23" s="128" t="s">
        <v>104</v>
      </c>
      <c r="D23" s="129" t="n">
        <v>0</v>
      </c>
      <c r="E23" s="129" t="n">
        <f aca="false">(25*D23)/100</f>
        <v>0</v>
      </c>
      <c r="F23" s="129" t="n">
        <v>0</v>
      </c>
      <c r="G23" s="129" t="n">
        <v>0</v>
      </c>
      <c r="H23" s="129" t="n">
        <v>0</v>
      </c>
      <c r="I23" s="130" t="n">
        <f aca="false">SUM(E23:H23)</f>
        <v>0</v>
      </c>
      <c r="J23" s="131" t="str">
        <f aca="false">com.microsoft.single(nupec #REF!)</f>
        <v>#NOME?</v>
      </c>
      <c r="K23" s="131" t="str">
        <f aca="false">com.microsoft.single(nupec #REF!)</f>
        <v>#NOME?</v>
      </c>
      <c r="L23" s="131" t="str">
        <f aca="false">com.microsoft.single(nupec #REF!)</f>
        <v>#NOME?</v>
      </c>
      <c r="M23" s="131" t="str">
        <f aca="false">com.microsoft.single(nupec #REF!)</f>
        <v>#NOME?</v>
      </c>
      <c r="N23" s="132" t="str">
        <f aca="false">com.microsoft.single(nupec #REF!)</f>
        <v>#NOME?</v>
      </c>
    </row>
    <row r="24" s="125" customFormat="true" ht="24.95" hidden="false" customHeight="true" outlineLevel="0" collapsed="false">
      <c r="A24" s="126" t="n">
        <v>21</v>
      </c>
      <c r="B24" s="133" t="s">
        <v>43</v>
      </c>
      <c r="C24" s="128" t="s">
        <v>44</v>
      </c>
      <c r="D24" s="129" t="n">
        <v>60000</v>
      </c>
      <c r="E24" s="129" t="n">
        <f aca="false">(25*D24)/100</f>
        <v>15000</v>
      </c>
      <c r="F24" s="129" t="n">
        <v>0</v>
      </c>
      <c r="G24" s="129" t="n">
        <v>0</v>
      </c>
      <c r="H24" s="129" t="n">
        <v>12000</v>
      </c>
      <c r="I24" s="130" t="n">
        <f aca="false">SUM(E24:H24)</f>
        <v>27000</v>
      </c>
      <c r="J24" s="131" t="str">
        <f aca="false">com.microsoft.single(ppec #REF!)</f>
        <v>#NOME?</v>
      </c>
      <c r="K24" s="131" t="str">
        <f aca="false">com.microsoft.single(ppec #REF!)</f>
        <v>#NOME?</v>
      </c>
      <c r="L24" s="131" t="str">
        <f aca="false">com.microsoft.single(ppec #REF!)</f>
        <v>#NOME?</v>
      </c>
      <c r="M24" s="131" t="str">
        <f aca="false">com.microsoft.single(ppec #REF!)</f>
        <v>#NOME?</v>
      </c>
      <c r="N24" s="132" t="str">
        <f aca="false">com.microsoft.single(ppec #REF!)</f>
        <v>#NOME?</v>
      </c>
    </row>
    <row r="25" customFormat="false" ht="24.95" hidden="false" customHeight="true" outlineLevel="0" collapsed="false">
      <c r="A25" s="126" t="n">
        <v>22</v>
      </c>
      <c r="B25" s="127" t="s">
        <v>45</v>
      </c>
      <c r="C25" s="128" t="s">
        <v>46</v>
      </c>
      <c r="D25" s="129" t="n">
        <v>45400</v>
      </c>
      <c r="E25" s="129" t="n">
        <f aca="false">(25*D25)/100</f>
        <v>11350</v>
      </c>
      <c r="F25" s="129" t="n">
        <v>0</v>
      </c>
      <c r="G25" s="129" t="n">
        <v>0</v>
      </c>
      <c r="H25" s="129" t="n">
        <v>8000</v>
      </c>
      <c r="I25" s="130" t="n">
        <f aca="false">SUM(E25:H25)</f>
        <v>19350</v>
      </c>
      <c r="J25" s="131" t="str">
        <f aca="false">com.microsoft.single(ppged #REF!)</f>
        <v>#NOME?</v>
      </c>
      <c r="K25" s="131" t="str">
        <f aca="false">com.microsoft.single(ppged #REF!)</f>
        <v>#NOME?</v>
      </c>
      <c r="L25" s="131" t="str">
        <f aca="false">com.microsoft.single(ppged #REF!)</f>
        <v>#NOME?</v>
      </c>
      <c r="M25" s="131" t="str">
        <f aca="false">com.microsoft.single(ppged #REF!)</f>
        <v>#NOME?</v>
      </c>
      <c r="N25" s="132" t="str">
        <f aca="false">com.microsoft.single(ppged #REF!)</f>
        <v>#NOME?</v>
      </c>
    </row>
    <row r="26" customFormat="false" ht="24.95" hidden="false" customHeight="true" outlineLevel="0" collapsed="false">
      <c r="A26" s="126" t="n">
        <v>23</v>
      </c>
      <c r="B26" s="127" t="s">
        <v>47</v>
      </c>
      <c r="C26" s="128" t="s">
        <v>48</v>
      </c>
      <c r="D26" s="129" t="n">
        <v>20500</v>
      </c>
      <c r="E26" s="129" t="n">
        <f aca="false">(25*D26)/100</f>
        <v>5125</v>
      </c>
      <c r="F26" s="129" t="n">
        <v>0</v>
      </c>
      <c r="G26" s="129" t="n">
        <v>0</v>
      </c>
      <c r="H26" s="129" t="n">
        <v>0</v>
      </c>
      <c r="I26" s="130" t="n">
        <f aca="false">SUM(E26:H26)</f>
        <v>5125</v>
      </c>
      <c r="J26" s="131" t="str">
        <f aca="false">com.microsoft.single(ppgef #REF!)</f>
        <v>#NOME?</v>
      </c>
      <c r="K26" s="131" t="str">
        <f aca="false">com.microsoft.single(ppgef #REF!)</f>
        <v>#NOME?</v>
      </c>
      <c r="L26" s="131" t="str">
        <f aca="false">com.microsoft.single(ppgef #REF!)</f>
        <v>#NOME?</v>
      </c>
      <c r="M26" s="131" t="str">
        <f aca="false">com.microsoft.single(ppgef #REF!)</f>
        <v>#NOME?</v>
      </c>
      <c r="N26" s="132" t="str">
        <f aca="false">com.microsoft.single(ppgef #REF!)</f>
        <v>#NOME?</v>
      </c>
    </row>
    <row r="27" customFormat="false" ht="24.95" hidden="false" customHeight="true" outlineLevel="0" collapsed="false">
      <c r="A27" s="126" t="n">
        <v>24</v>
      </c>
      <c r="B27" s="127" t="s">
        <v>53</v>
      </c>
      <c r="C27" s="128" t="s">
        <v>54</v>
      </c>
      <c r="D27" s="129" t="n">
        <v>24000</v>
      </c>
      <c r="E27" s="129" t="n">
        <f aca="false">(25*D27)/100</f>
        <v>6000</v>
      </c>
      <c r="F27" s="129" t="n">
        <v>0</v>
      </c>
      <c r="G27" s="129" t="n">
        <v>0</v>
      </c>
      <c r="H27" s="129" t="n">
        <v>0</v>
      </c>
      <c r="I27" s="130" t="n">
        <f aca="false">SUM(E27:H27)</f>
        <v>6000</v>
      </c>
      <c r="J27" s="131" t="str">
        <f aca="false">com.microsoft.single(proec #REF!)</f>
        <v>#NOME?</v>
      </c>
      <c r="K27" s="131" t="str">
        <f aca="false">com.microsoft.single(proec #REF!)</f>
        <v>#NOME?</v>
      </c>
      <c r="L27" s="131" t="str">
        <f aca="false">com.microsoft.single(proec #REF!)</f>
        <v>#NOME?</v>
      </c>
      <c r="M27" s="131" t="str">
        <f aca="false">com.microsoft.single(proec #REF!)</f>
        <v>#NOME?</v>
      </c>
      <c r="N27" s="132" t="str">
        <f aca="false">com.microsoft.single(proec #REF!)</f>
        <v>#NOME?</v>
      </c>
    </row>
    <row r="28" customFormat="false" ht="24.95" hidden="false" customHeight="true" outlineLevel="0" collapsed="false">
      <c r="A28" s="126" t="n">
        <v>25</v>
      </c>
      <c r="B28" s="133" t="s">
        <v>55</v>
      </c>
      <c r="C28" s="128" t="s">
        <v>56</v>
      </c>
      <c r="D28" s="129" t="n">
        <v>30000</v>
      </c>
      <c r="E28" s="129" t="n">
        <f aca="false">(25*D28)/100</f>
        <v>7500</v>
      </c>
      <c r="F28" s="129" t="n">
        <v>0</v>
      </c>
      <c r="G28" s="129" t="n">
        <v>0</v>
      </c>
      <c r="H28" s="129" t="n">
        <v>0</v>
      </c>
      <c r="I28" s="130" t="n">
        <f aca="false">SUM(E28:H28)</f>
        <v>7500</v>
      </c>
      <c r="J28" s="131" t="str">
        <f aca="false">com.microsoft.single(proee #REF!)</f>
        <v>#NOME?</v>
      </c>
      <c r="K28" s="131" t="str">
        <f aca="false">com.microsoft.single(proee #REF!)</f>
        <v>#NOME?</v>
      </c>
      <c r="L28" s="131" t="str">
        <f aca="false">com.microsoft.single(proee #REF!)</f>
        <v>#NOME?</v>
      </c>
      <c r="M28" s="131" t="str">
        <f aca="false">com.microsoft.single(proee #REF!)</f>
        <v>#NOME?</v>
      </c>
      <c r="N28" s="132" t="str">
        <f aca="false">com.microsoft.single(proee #REF!)</f>
        <v>#NOME?</v>
      </c>
    </row>
    <row r="29" customFormat="false" ht="24.95" hidden="false" customHeight="true" outlineLevel="0" collapsed="false">
      <c r="A29" s="126" t="n">
        <v>26</v>
      </c>
      <c r="B29" s="127" t="s">
        <v>57</v>
      </c>
      <c r="C29" s="128" t="s">
        <v>58</v>
      </c>
      <c r="D29" s="129" t="n">
        <v>46000</v>
      </c>
      <c r="E29" s="129" t="n">
        <f aca="false">(25*D29)/100</f>
        <v>11500</v>
      </c>
      <c r="F29" s="129" t="n">
        <v>0</v>
      </c>
      <c r="G29" s="129" t="n">
        <v>0</v>
      </c>
      <c r="H29" s="129" t="n">
        <v>7000</v>
      </c>
      <c r="I29" s="130" t="n">
        <f aca="false">SUM(E29:H29)</f>
        <v>18500</v>
      </c>
      <c r="J29" s="131" t="str">
        <f aca="false">com.microsoft.single(peq #REF!)</f>
        <v>#NOME?</v>
      </c>
      <c r="K29" s="131" t="str">
        <f aca="false">com.microsoft.single(peq #REF!)</f>
        <v>#NOME?</v>
      </c>
      <c r="L29" s="131" t="str">
        <f aca="false">com.microsoft.single(peq #REF!)</f>
        <v>#NOME?</v>
      </c>
      <c r="M29" s="131" t="str">
        <f aca="false">com.microsoft.single(peq #REF!)</f>
        <v>#NOME?</v>
      </c>
      <c r="N29" s="132" t="str">
        <f aca="false">com.microsoft.single(peq #REF!)</f>
        <v>#NOME?</v>
      </c>
    </row>
    <row r="30" customFormat="false" ht="24.95" hidden="false" customHeight="true" outlineLevel="0" collapsed="false">
      <c r="A30" s="126" t="n">
        <v>27</v>
      </c>
      <c r="B30" s="133" t="s">
        <v>61</v>
      </c>
      <c r="C30" s="128" t="s">
        <v>62</v>
      </c>
      <c r="D30" s="129" t="n">
        <v>27000</v>
      </c>
      <c r="E30" s="129" t="n">
        <f aca="false">(25*D30)/100</f>
        <v>6750</v>
      </c>
      <c r="F30" s="129" t="n">
        <v>0</v>
      </c>
      <c r="G30" s="129" t="n">
        <v>0</v>
      </c>
      <c r="H30" s="129" t="n">
        <v>0</v>
      </c>
      <c r="I30" s="130" t="n">
        <f aca="false">SUM(E30:H30)</f>
        <v>6750</v>
      </c>
      <c r="J30" s="131" t="str">
        <f aca="false">com.microsoft.single(ppgecima #REF!)</f>
        <v>#NOME?</v>
      </c>
      <c r="K30" s="131" t="str">
        <f aca="false">com.microsoft.single(ppgecima #REF!)</f>
        <v>#NOME?</v>
      </c>
      <c r="L30" s="131" t="str">
        <f aca="false">com.microsoft.single(ppgecima #REF!)</f>
        <v>#NOME?</v>
      </c>
      <c r="M30" s="131" t="str">
        <f aca="false">com.microsoft.single(ppgecima #REF!)</f>
        <v>#NOME?</v>
      </c>
      <c r="N30" s="132" t="str">
        <f aca="false">com.microsoft.single(ppgecima #REF!)</f>
        <v>#NOME?</v>
      </c>
    </row>
    <row r="31" customFormat="false" ht="24.95" hidden="false" customHeight="true" outlineLevel="0" collapsed="false">
      <c r="A31" s="126" t="n">
        <v>28</v>
      </c>
      <c r="B31" s="133" t="s">
        <v>49</v>
      </c>
      <c r="C31" s="128" t="s">
        <v>50</v>
      </c>
      <c r="D31" s="129" t="n">
        <v>25000</v>
      </c>
      <c r="E31" s="129" t="n">
        <f aca="false">(25*D31)/100</f>
        <v>6250</v>
      </c>
      <c r="F31" s="129" t="n">
        <v>0</v>
      </c>
      <c r="G31" s="129" t="n">
        <v>0</v>
      </c>
      <c r="H31" s="129" t="n">
        <v>3000</v>
      </c>
      <c r="I31" s="130" t="n">
        <f aca="false">SUM(E31:H31)</f>
        <v>9250</v>
      </c>
      <c r="J31" s="131" t="str">
        <f aca="false">com.microsoft.single(ppgen #REF!)</f>
        <v>#NOME?</v>
      </c>
      <c r="K31" s="131" t="str">
        <f aca="false">com.microsoft.single(ppgen #REF!)</f>
        <v>#NOME?</v>
      </c>
      <c r="L31" s="131" t="str">
        <f aca="false">com.microsoft.single(ppgen #REF!)</f>
        <v>#NOME?</v>
      </c>
      <c r="M31" s="131" t="str">
        <f aca="false">com.microsoft.single(ppgen #REF!)</f>
        <v>#NOME?</v>
      </c>
      <c r="N31" s="132" t="str">
        <f aca="false">com.microsoft.single(ppgen #REF!)</f>
        <v>#NOME?</v>
      </c>
    </row>
    <row r="32" customFormat="false" ht="24.95" hidden="false" customHeight="true" outlineLevel="0" collapsed="false">
      <c r="A32" s="126" t="n">
        <v>29</v>
      </c>
      <c r="B32" s="133" t="s">
        <v>63</v>
      </c>
      <c r="C32" s="128" t="s">
        <v>64</v>
      </c>
      <c r="D32" s="129" t="n">
        <v>19000</v>
      </c>
      <c r="E32" s="129" t="n">
        <f aca="false">(25*D32)/100</f>
        <v>4750</v>
      </c>
      <c r="F32" s="129" t="n">
        <v>0</v>
      </c>
      <c r="G32" s="129" t="n">
        <v>0</v>
      </c>
      <c r="H32" s="129" t="n">
        <v>8000</v>
      </c>
      <c r="I32" s="130" t="n">
        <f aca="false">SUM(E32:H32)</f>
        <v>12750</v>
      </c>
      <c r="J32" s="131" t="str">
        <f aca="false">com.microsoft.single(ppgf #REF!)</f>
        <v>#NOME?</v>
      </c>
      <c r="K32" s="131" t="str">
        <f aca="false">com.microsoft.single(ppgf #REF!)</f>
        <v>#NOME?</v>
      </c>
      <c r="L32" s="131" t="str">
        <f aca="false">com.microsoft.single(ppgf #REF!)</f>
        <v>#NOME?</v>
      </c>
      <c r="M32" s="131" t="str">
        <f aca="false">com.microsoft.single(ppgf #REF!)</f>
        <v>#NOME?</v>
      </c>
      <c r="N32" s="132" t="str">
        <f aca="false">com.microsoft.single(ppgf #REF!)</f>
        <v>#NOME?</v>
      </c>
    </row>
    <row r="33" customFormat="false" ht="24.95" hidden="false" customHeight="true" outlineLevel="0" collapsed="false">
      <c r="A33" s="126" t="n">
        <v>30</v>
      </c>
      <c r="B33" s="133" t="s">
        <v>65</v>
      </c>
      <c r="C33" s="128" t="s">
        <v>66</v>
      </c>
      <c r="D33" s="129" t="n">
        <v>144000</v>
      </c>
      <c r="E33" s="129" t="n">
        <f aca="false">(25*D33)/100</f>
        <v>36000</v>
      </c>
      <c r="F33" s="129" t="n">
        <v>0</v>
      </c>
      <c r="G33" s="129" t="n">
        <v>0</v>
      </c>
      <c r="H33" s="129" t="n">
        <v>12000</v>
      </c>
      <c r="I33" s="130" t="n">
        <f aca="false">SUM(E33:H33)</f>
        <v>48000</v>
      </c>
      <c r="J33" s="131" t="str">
        <f aca="false">com.microsoft.single(ppgfi #REF!)</f>
        <v>#NOME?</v>
      </c>
      <c r="K33" s="131" t="str">
        <f aca="false">com.microsoft.single(ppgfi #REF!)</f>
        <v>#NOME?</v>
      </c>
      <c r="L33" s="131" t="str">
        <f aca="false">com.microsoft.single(ppgfi #REF!)</f>
        <v>#NOME?</v>
      </c>
      <c r="M33" s="131" t="str">
        <f aca="false">com.microsoft.single(ppgfi #REF!)</f>
        <v>#NOME?</v>
      </c>
      <c r="N33" s="132" t="str">
        <f aca="false">com.microsoft.single(ppgfi #REF!)</f>
        <v>#NOME?</v>
      </c>
    </row>
    <row r="34" customFormat="false" ht="24.95" hidden="false" customHeight="true" outlineLevel="0" collapsed="false">
      <c r="A34" s="126" t="n">
        <v>31</v>
      </c>
      <c r="B34" s="133" t="s">
        <v>67</v>
      </c>
      <c r="C34" s="128" t="s">
        <v>68</v>
      </c>
      <c r="D34" s="129" t="n">
        <v>30000</v>
      </c>
      <c r="E34" s="129" t="n">
        <f aca="false">(25*D34)/100</f>
        <v>7500</v>
      </c>
      <c r="F34" s="129" t="n">
        <v>0</v>
      </c>
      <c r="G34" s="129" t="n">
        <v>0</v>
      </c>
      <c r="H34" s="129" t="n">
        <v>2000</v>
      </c>
      <c r="I34" s="130" t="n">
        <f aca="false">SUM(E34:H34)</f>
        <v>9500</v>
      </c>
      <c r="J34" s="131" t="str">
        <f aca="false">com.microsoft.single(pgab #REF!)</f>
        <v>#NOME?</v>
      </c>
      <c r="K34" s="131" t="str">
        <f aca="false">com.microsoft.single(pgab #REF!)</f>
        <v>#NOME?</v>
      </c>
      <c r="L34" s="131" t="str">
        <f aca="false">com.microsoft.single(pgab #REF!)</f>
        <v>#NOME?</v>
      </c>
      <c r="M34" s="131" t="str">
        <f aca="false">com.microsoft.single(pgab #REF!)</f>
        <v>#NOME?</v>
      </c>
      <c r="N34" s="132" t="str">
        <f aca="false">com.microsoft.single(pgab #REF!)</f>
        <v>#NOME?</v>
      </c>
    </row>
    <row r="35" customFormat="false" ht="24.95" hidden="false" customHeight="true" outlineLevel="0" collapsed="false">
      <c r="A35" s="126" t="n">
        <v>32</v>
      </c>
      <c r="B35" s="127" t="s">
        <v>1148</v>
      </c>
      <c r="C35" s="128" t="s">
        <v>70</v>
      </c>
      <c r="D35" s="129" t="n">
        <v>100000</v>
      </c>
      <c r="E35" s="129" t="n">
        <f aca="false">(25*D35)/100</f>
        <v>25000</v>
      </c>
      <c r="F35" s="129" t="n">
        <v>0</v>
      </c>
      <c r="G35" s="129" t="n">
        <v>0</v>
      </c>
      <c r="H35" s="129" t="n">
        <v>9000</v>
      </c>
      <c r="I35" s="130" t="n">
        <f aca="false">SUM(E35:H35)</f>
        <v>34000</v>
      </c>
      <c r="J35" s="131" t="str">
        <f aca="false">com.microsoft.single(ppgeo #REF!)</f>
        <v>#NOME?</v>
      </c>
      <c r="K35" s="131" t="str">
        <f aca="false">com.microsoft.single(ppgeo #REF!)</f>
        <v>#NOME?</v>
      </c>
      <c r="L35" s="131" t="str">
        <f aca="false">com.microsoft.single(ppgeo #REF!)</f>
        <v>#NOME?</v>
      </c>
      <c r="M35" s="131" t="str">
        <f aca="false">com.microsoft.single(ppgeo #REF!)</f>
        <v>#NOME?</v>
      </c>
      <c r="N35" s="132" t="str">
        <f aca="false">com.microsoft.single(ppgeo #REF!)</f>
        <v>#NOME?</v>
      </c>
    </row>
    <row r="36" customFormat="false" ht="24.95" hidden="false" customHeight="true" outlineLevel="0" collapsed="false">
      <c r="A36" s="126" t="n">
        <v>33</v>
      </c>
      <c r="B36" s="127" t="s">
        <v>71</v>
      </c>
      <c r="C36" s="128" t="s">
        <v>72</v>
      </c>
      <c r="D36" s="129" t="n">
        <v>18000</v>
      </c>
      <c r="E36" s="129" t="n">
        <f aca="false">(25*D36)/100</f>
        <v>4500</v>
      </c>
      <c r="F36" s="129" t="n">
        <v>0</v>
      </c>
      <c r="G36" s="129" t="n">
        <v>0</v>
      </c>
      <c r="H36" s="129" t="n">
        <v>4000</v>
      </c>
      <c r="I36" s="130" t="n">
        <f aca="false">SUM(E36:H36)</f>
        <v>8500</v>
      </c>
      <c r="J36" s="131" t="str">
        <f aca="false">com.microsoft.single(prohis #REF!)</f>
        <v>#NOME?</v>
      </c>
      <c r="K36" s="131" t="str">
        <f aca="false">com.microsoft.single(prohis #REF!)</f>
        <v>#NOME?</v>
      </c>
      <c r="L36" s="131" t="str">
        <f aca="false">com.microsoft.single(prohis #REF!)</f>
        <v>#NOME?</v>
      </c>
      <c r="M36" s="131" t="str">
        <f aca="false">com.microsoft.single(prohis #REF!)</f>
        <v>#NOME?</v>
      </c>
      <c r="N36" s="132" t="str">
        <f aca="false">com.microsoft.single(prohis #REF!)</f>
        <v>#NOME?</v>
      </c>
    </row>
    <row r="37" customFormat="false" ht="24.95" hidden="false" customHeight="true" outlineLevel="0" collapsed="false">
      <c r="A37" s="126" t="n">
        <v>34</v>
      </c>
      <c r="B37" s="133" t="s">
        <v>77</v>
      </c>
      <c r="C37" s="128" t="s">
        <v>78</v>
      </c>
      <c r="D37" s="129" t="n">
        <v>29000</v>
      </c>
      <c r="E37" s="129" t="n">
        <f aca="false">(25*D37)/100</f>
        <v>7250</v>
      </c>
      <c r="F37" s="129" t="n">
        <v>0</v>
      </c>
      <c r="G37" s="129" t="n">
        <v>0</v>
      </c>
      <c r="H37" s="129" t="n">
        <v>0</v>
      </c>
      <c r="I37" s="130" t="n">
        <f aca="false">SUM(E37:H37)</f>
        <v>7250</v>
      </c>
      <c r="J37" s="131" t="str">
        <f aca="false">com.microsoft.single(ppgl #REF!)</f>
        <v>#NOME?</v>
      </c>
      <c r="K37" s="131" t="str">
        <f aca="false">com.microsoft.single(ppgl #REF!)</f>
        <v>#NOME?</v>
      </c>
      <c r="L37" s="131" t="str">
        <f aca="false">com.microsoft.single(ppgl #REF!)</f>
        <v>#NOME?</v>
      </c>
      <c r="M37" s="131" t="str">
        <f aca="false">com.microsoft.single(ppgl #REF!)</f>
        <v>#NOME?</v>
      </c>
      <c r="N37" s="132" t="str">
        <f aca="false">com.microsoft.single(ppgl #REF!)</f>
        <v>#NOME?</v>
      </c>
    </row>
    <row r="38" customFormat="false" ht="24.95" hidden="false" customHeight="true" outlineLevel="0" collapsed="false">
      <c r="A38" s="126" t="n">
        <v>35</v>
      </c>
      <c r="B38" s="133" t="s">
        <v>79</v>
      </c>
      <c r="C38" s="128" t="s">
        <v>80</v>
      </c>
      <c r="D38" s="129" t="n">
        <v>26500</v>
      </c>
      <c r="E38" s="129" t="n">
        <f aca="false">(25*D38)/100</f>
        <v>6625</v>
      </c>
      <c r="F38" s="129" t="n">
        <v>0</v>
      </c>
      <c r="G38" s="129" t="n">
        <v>0</v>
      </c>
      <c r="H38" s="129" t="n">
        <v>0</v>
      </c>
      <c r="I38" s="130" t="n">
        <f aca="false">SUM(E38:H38)</f>
        <v>6625</v>
      </c>
      <c r="J38" s="131" t="str">
        <f aca="false">com.microsoft.single(promat #REF!)</f>
        <v>#NOME?</v>
      </c>
      <c r="K38" s="131" t="str">
        <f aca="false">com.microsoft.single(promat #REF!)</f>
        <v>#NOME?</v>
      </c>
      <c r="L38" s="131" t="str">
        <f aca="false">com.microsoft.single(promat #REF!)</f>
        <v>#NOME?</v>
      </c>
      <c r="M38" s="131" t="str">
        <f aca="false">com.microsoft.single(promat #REF!)</f>
        <v>#NOME?</v>
      </c>
      <c r="N38" s="132" t="str">
        <f aca="false">com.microsoft.single(promat #REF!)</f>
        <v>#NOME?</v>
      </c>
    </row>
    <row r="39" customFormat="false" ht="24.95" hidden="false" customHeight="true" outlineLevel="0" collapsed="false">
      <c r="A39" s="126" t="n">
        <v>36</v>
      </c>
      <c r="B39" s="133" t="s">
        <v>81</v>
      </c>
      <c r="C39" s="128" t="s">
        <v>82</v>
      </c>
      <c r="D39" s="129" t="n">
        <v>22000</v>
      </c>
      <c r="E39" s="129" t="n">
        <f aca="false">(25*D39)/100</f>
        <v>5500</v>
      </c>
      <c r="F39" s="129" t="n">
        <v>0</v>
      </c>
      <c r="G39" s="129" t="n">
        <v>0</v>
      </c>
      <c r="H39" s="129" t="n">
        <v>2000</v>
      </c>
      <c r="I39" s="130" t="n">
        <f aca="false">SUM(E39:H39)</f>
        <v>7500</v>
      </c>
      <c r="J39" s="131" t="str">
        <f aca="false">com.microsoft.single(prodonto #REF!)</f>
        <v>#NOME?</v>
      </c>
      <c r="K39" s="131" t="str">
        <f aca="false">com.microsoft.single(prodonto #REF!)</f>
        <v>#NOME?</v>
      </c>
      <c r="L39" s="131" t="str">
        <f aca="false">com.microsoft.single(prodonto #REF!)</f>
        <v>#NOME?</v>
      </c>
      <c r="M39" s="131" t="str">
        <f aca="false">com.microsoft.single(prodonto #REF!)</f>
        <v>#NOME?</v>
      </c>
      <c r="N39" s="132" t="str">
        <f aca="false">com.microsoft.single(prodonto #REF!)</f>
        <v>#NOME?</v>
      </c>
    </row>
    <row r="40" customFormat="false" ht="24.95" hidden="false" customHeight="true" outlineLevel="0" collapsed="false">
      <c r="A40" s="126" t="n">
        <v>37</v>
      </c>
      <c r="B40" s="127" t="s">
        <v>1360</v>
      </c>
      <c r="C40" s="128" t="s">
        <v>86</v>
      </c>
      <c r="D40" s="129" t="n">
        <v>38500</v>
      </c>
      <c r="E40" s="129" t="n">
        <f aca="false">(25*D40)/100</f>
        <v>9625</v>
      </c>
      <c r="F40" s="129" t="n">
        <v>0</v>
      </c>
      <c r="G40" s="129" t="n">
        <v>0</v>
      </c>
      <c r="H40" s="129" t="n">
        <v>2000</v>
      </c>
      <c r="I40" s="130" t="n">
        <f aca="false">SUM(E40:H40)</f>
        <v>11625</v>
      </c>
      <c r="J40" s="131" t="str">
        <f aca="false">com.microsoft.single(ppgpsi #REF!)</f>
        <v>#NOME?</v>
      </c>
      <c r="K40" s="131" t="str">
        <f aca="false">com.microsoft.single(ppgpsi #REF!)</f>
        <v>#NOME?</v>
      </c>
      <c r="L40" s="131" t="str">
        <f aca="false">com.microsoft.single(ppgpsi #REF!)</f>
        <v>#NOME?</v>
      </c>
      <c r="M40" s="131" t="str">
        <f aca="false">com.microsoft.single(ppgpsi #REF!)</f>
        <v>#NOME?</v>
      </c>
      <c r="N40" s="132" t="str">
        <f aca="false">com.microsoft.single(ppgpsi #REF!)</f>
        <v>#NOME?</v>
      </c>
    </row>
    <row r="41" customFormat="false" ht="24.95" hidden="false" customHeight="true" outlineLevel="0" collapsed="false">
      <c r="A41" s="126" t="n">
        <v>38</v>
      </c>
      <c r="B41" s="133" t="s">
        <v>87</v>
      </c>
      <c r="C41" s="128" t="s">
        <v>88</v>
      </c>
      <c r="D41" s="129" t="n">
        <v>48000</v>
      </c>
      <c r="E41" s="129" t="n">
        <f aca="false">(25*D41)/100</f>
        <v>12000</v>
      </c>
      <c r="F41" s="129" t="n">
        <v>0</v>
      </c>
      <c r="G41" s="129" t="n">
        <v>0</v>
      </c>
      <c r="H41" s="129" t="n">
        <v>5000</v>
      </c>
      <c r="I41" s="130" t="n">
        <f aca="false">SUM(E41:H41)</f>
        <v>17000</v>
      </c>
      <c r="J41" s="131" t="str">
        <f aca="false">com.microsoft.single(ppgq #REF!)</f>
        <v>#NOME?</v>
      </c>
      <c r="K41" s="131" t="str">
        <f aca="false">com.microsoft.single(ppgq #REF!)</f>
        <v>#NOME?</v>
      </c>
      <c r="L41" s="131" t="str">
        <f aca="false">com.microsoft.single(ppgq #REF!)</f>
        <v>#NOME?</v>
      </c>
      <c r="M41" s="131" t="str">
        <f aca="false">com.microsoft.single(ppgq #REF!)</f>
        <v>#NOME?</v>
      </c>
      <c r="N41" s="132" t="str">
        <f aca="false">com.microsoft.single(ppgq #REF!)</f>
        <v>#NOME?</v>
      </c>
    </row>
    <row r="42" customFormat="false" ht="24.95" hidden="false" customHeight="true" outlineLevel="0" collapsed="false">
      <c r="A42" s="126" t="n">
        <v>39</v>
      </c>
      <c r="B42" s="133" t="s">
        <v>89</v>
      </c>
      <c r="C42" s="128" t="s">
        <v>90</v>
      </c>
      <c r="D42" s="129" t="n">
        <v>20000</v>
      </c>
      <c r="E42" s="129" t="n">
        <f aca="false">(25*D42)/100</f>
        <v>5000</v>
      </c>
      <c r="F42" s="129" t="n">
        <v>0</v>
      </c>
      <c r="G42" s="129" t="n">
        <v>0</v>
      </c>
      <c r="H42" s="129" t="n">
        <v>1000</v>
      </c>
      <c r="I42" s="130" t="n">
        <f aca="false">SUM(E42:H42)</f>
        <v>6000</v>
      </c>
      <c r="J42" s="131" t="str">
        <f aca="false">com.microsoft.single(prorh #REF!)</f>
        <v>#NOME?</v>
      </c>
      <c r="K42" s="131" t="str">
        <f aca="false">com.microsoft.single(prorh #REF!)</f>
        <v>#NOME?</v>
      </c>
      <c r="L42" s="131" t="str">
        <f aca="false">com.microsoft.single(prorh #REF!)</f>
        <v>#NOME?</v>
      </c>
      <c r="M42" s="131" t="str">
        <f aca="false">com.microsoft.single(prorh #REF!)</f>
        <v>#NOME?</v>
      </c>
      <c r="N42" s="132" t="str">
        <f aca="false">com.microsoft.single(prorh #REF!)</f>
        <v>#NOME?</v>
      </c>
    </row>
    <row r="43" customFormat="false" ht="24.95" hidden="false" customHeight="true" outlineLevel="0" collapsed="false">
      <c r="A43" s="126" t="n">
        <v>40</v>
      </c>
      <c r="B43" s="127" t="s">
        <v>91</v>
      </c>
      <c r="C43" s="128" t="s">
        <v>92</v>
      </c>
      <c r="D43" s="129" t="n">
        <v>21000</v>
      </c>
      <c r="E43" s="129" t="n">
        <f aca="false">(25*D43)/100</f>
        <v>5250</v>
      </c>
      <c r="F43" s="129" t="n">
        <v>0</v>
      </c>
      <c r="G43" s="129" t="n">
        <v>0</v>
      </c>
      <c r="H43" s="129" t="n">
        <v>12000</v>
      </c>
      <c r="I43" s="130" t="n">
        <f aca="false">SUM(E43:H43)</f>
        <v>17250</v>
      </c>
      <c r="J43" s="131" t="str">
        <f aca="false">com.microsoft.single(pross #REF!)</f>
        <v>#NOME?</v>
      </c>
      <c r="K43" s="131" t="str">
        <f aca="false">com.microsoft.single(pross #REF!)</f>
        <v>#NOME?</v>
      </c>
      <c r="L43" s="131" t="str">
        <f aca="false">com.microsoft.single(pross #REF!)</f>
        <v>#NOME?</v>
      </c>
      <c r="M43" s="131" t="str">
        <f aca="false">com.microsoft.single(pross #REF!)</f>
        <v>#NOME?</v>
      </c>
      <c r="N43" s="132" t="str">
        <f aca="false">com.microsoft.single(pross #REF!)</f>
        <v>#NOME?</v>
      </c>
    </row>
    <row r="44" customFormat="false" ht="24.95" hidden="false" customHeight="true" outlineLevel="0" collapsed="false">
      <c r="A44" s="126" t="n">
        <v>41</v>
      </c>
      <c r="B44" s="127" t="s">
        <v>95</v>
      </c>
      <c r="C44" s="128" t="s">
        <v>1560</v>
      </c>
      <c r="D44" s="129" t="n">
        <v>42000</v>
      </c>
      <c r="E44" s="129" t="n">
        <f aca="false">(25*D44)/100</f>
        <v>10500</v>
      </c>
      <c r="F44" s="129" t="n">
        <v>0</v>
      </c>
      <c r="G44" s="129" t="n">
        <v>0</v>
      </c>
      <c r="H44" s="129" t="n">
        <v>1000</v>
      </c>
      <c r="I44" s="130" t="n">
        <f aca="false">SUM(E44:H44)</f>
        <v>11500</v>
      </c>
      <c r="J44" s="131" t="str">
        <f aca="false">com.microsoft.single(prozootec #REF!)</f>
        <v>#NOME?</v>
      </c>
      <c r="K44" s="131" t="str">
        <f aca="false">com.microsoft.single(prozootec #REF!)</f>
        <v>#NOME?</v>
      </c>
      <c r="L44" s="131" t="str">
        <f aca="false">com.microsoft.single(prozootec #REF!)</f>
        <v>#NOME?</v>
      </c>
      <c r="M44" s="131" t="str">
        <f aca="false">com.microsoft.single(prozootec #REF!)</f>
        <v>#NOME?</v>
      </c>
      <c r="N44" s="132" t="str">
        <f aca="false">com.microsoft.single(prozootec #REF!)</f>
        <v>#NOME?</v>
      </c>
    </row>
    <row r="45" customFormat="false" ht="24.95" hidden="false" customHeight="true" outlineLevel="0" collapsed="false">
      <c r="A45" s="126" t="n">
        <v>43</v>
      </c>
      <c r="B45" s="134" t="s">
        <v>83</v>
      </c>
      <c r="C45" s="128" t="s">
        <v>84</v>
      </c>
      <c r="D45" s="129" t="n">
        <v>19000</v>
      </c>
      <c r="E45" s="129" t="n">
        <f aca="false">(25*D45)/100</f>
        <v>4750</v>
      </c>
      <c r="F45" s="129" t="n">
        <v>0</v>
      </c>
      <c r="G45" s="129" t="n">
        <v>0</v>
      </c>
      <c r="H45" s="129" t="n">
        <v>0</v>
      </c>
      <c r="I45" s="130" t="n">
        <f aca="false">SUM(E45:H45)</f>
        <v>4750</v>
      </c>
      <c r="J45" s="131" t="str">
        <f aca="false">com.microsoft.single(ppgpi #REF!)</f>
        <v>#NOME?</v>
      </c>
      <c r="K45" s="131" t="str">
        <f aca="false">com.microsoft.single(ppgpi #REF!)</f>
        <v>#NOME?</v>
      </c>
      <c r="L45" s="131" t="str">
        <f aca="false">com.microsoft.single(ppgpi #REF!)</f>
        <v>#NOME?</v>
      </c>
      <c r="M45" s="131" t="str">
        <f aca="false">com.microsoft.single(ppgpi #REF!)</f>
        <v>#NOME?</v>
      </c>
      <c r="N45" s="132" t="str">
        <f aca="false">com.microsoft.single(ppgpi #REF!)</f>
        <v>#NOME?</v>
      </c>
    </row>
    <row r="46" customFormat="false" ht="24.95" hidden="false" customHeight="true" outlineLevel="0" collapsed="false">
      <c r="A46" s="126" t="n">
        <v>44</v>
      </c>
      <c r="B46" s="135" t="s">
        <v>1561</v>
      </c>
      <c r="C46" s="136" t="s">
        <v>1562</v>
      </c>
      <c r="D46" s="137" t="n">
        <v>0</v>
      </c>
      <c r="E46" s="137" t="n">
        <f aca="false">(25*D46)/100</f>
        <v>0</v>
      </c>
      <c r="F46" s="137" t="n">
        <v>0</v>
      </c>
      <c r="G46" s="129" t="n">
        <v>0</v>
      </c>
      <c r="H46" s="129" t="n">
        <v>0</v>
      </c>
      <c r="I46" s="130" t="n">
        <f aca="false">SUM(E46:H46)</f>
        <v>0</v>
      </c>
      <c r="J46" s="131" t="str">
        <f aca="false">com.microsoft.single(ppgecia #REF!)</f>
        <v>#NOME?</v>
      </c>
      <c r="K46" s="131" t="str">
        <f aca="false">com.microsoft.single(ppgecia #REF!)</f>
        <v>#NOME?</v>
      </c>
      <c r="L46" s="131" t="str">
        <f aca="false">com.microsoft.single(ppgecia #REF!)</f>
        <v>#NOME?</v>
      </c>
      <c r="M46" s="131" t="str">
        <f aca="false">com.microsoft.single(ppgecia #REF!)</f>
        <v>#NOME?</v>
      </c>
      <c r="N46" s="132" t="str">
        <f aca="false">com.microsoft.single(ppgecia #REF!)</f>
        <v>#NOME?</v>
      </c>
    </row>
    <row r="47" s="125" customFormat="true" ht="24.95" hidden="false" customHeight="true" outlineLevel="0" collapsed="false">
      <c r="A47" s="126" t="n">
        <v>45</v>
      </c>
      <c r="B47" s="134" t="s">
        <v>116</v>
      </c>
      <c r="C47" s="128" t="s">
        <v>116</v>
      </c>
      <c r="D47" s="129" t="n">
        <v>173330</v>
      </c>
      <c r="E47" s="129" t="n">
        <f aca="false">(25*D47)/100</f>
        <v>43332.5</v>
      </c>
      <c r="F47" s="129" t="n">
        <v>0</v>
      </c>
      <c r="G47" s="129" t="n">
        <v>0</v>
      </c>
      <c r="H47" s="129" t="n">
        <v>0</v>
      </c>
      <c r="I47" s="130" t="n">
        <f aca="false">SUM(E47:H47)</f>
        <v>43332.5</v>
      </c>
      <c r="J47" s="131" t="str">
        <f aca="false">com.microsoft.single(posgrap #REF!)</f>
        <v>#NOME?</v>
      </c>
      <c r="K47" s="131" t="str">
        <f aca="false">com.microsoft.single(posgrap #REF!)</f>
        <v>#NOME?</v>
      </c>
      <c r="L47" s="131" t="str">
        <f aca="false">com.microsoft.single(posgrap #REF!)</f>
        <v>#NOME?</v>
      </c>
      <c r="M47" s="131" t="str">
        <f aca="false">com.microsoft.single(posgrap #REF!)</f>
        <v>#NOME?</v>
      </c>
      <c r="N47" s="132" t="str">
        <f aca="false">com.microsoft.single(posgrap #REF!)</f>
        <v>#NOME?</v>
      </c>
    </row>
    <row r="48" customFormat="false" ht="24.95" hidden="false" customHeight="true" outlineLevel="0" collapsed="false">
      <c r="A48" s="138" t="n">
        <v>46</v>
      </c>
      <c r="B48" s="139" t="s">
        <v>405</v>
      </c>
      <c r="C48" s="140"/>
      <c r="D48" s="141" t="n">
        <f aca="false">SUM(D4:D47)</f>
        <v>1906630</v>
      </c>
      <c r="E48" s="141" t="n">
        <f aca="false">(25*D48)/100</f>
        <v>476657.5</v>
      </c>
      <c r="F48" s="141" t="n">
        <f aca="false">SUM(F4:F47)</f>
        <v>0</v>
      </c>
      <c r="G48" s="141" t="n">
        <f aca="false">SUM(G4:G47)</f>
        <v>0</v>
      </c>
      <c r="H48" s="141" t="n">
        <f aca="false">SUM(H4:H47)</f>
        <v>208000</v>
      </c>
      <c r="I48" s="142" t="n">
        <f aca="false">SUM(E48:H48)</f>
        <v>684657.5</v>
      </c>
      <c r="J48" s="143" t="str">
        <f aca="false">SUM(J4:J47)</f>
        <v>#NOME?</v>
      </c>
      <c r="K48" s="143" t="str">
        <f aca="false">SUM(K4:K47)</f>
        <v>#NOME?</v>
      </c>
      <c r="L48" s="143" t="str">
        <f aca="false">SUM(L4:L47)</f>
        <v>#NOME?</v>
      </c>
      <c r="M48" s="143" t="str">
        <f aca="false">SUM(M4:M47)</f>
        <v>#NOME?</v>
      </c>
      <c r="N48" s="144" t="str">
        <f aca="false">SUM(N4:N47)</f>
        <v>#NOME?</v>
      </c>
    </row>
  </sheetData>
  <mergeCells count="2">
    <mergeCell ref="A1:N2"/>
    <mergeCell ref="B3:C3"/>
  </mergeCells>
  <hyperlinks>
    <hyperlink ref="B4" location="'P01'!A1" display="Administração"/>
    <hyperlink ref="B5" location="'P02'!A1" display="Agricultura e Biodiversidade"/>
    <hyperlink ref="B6" location="'P04'!A1" display="Antropologia"/>
    <hyperlink ref="B7" location="'P05'!A1" display="Arqueologia"/>
    <hyperlink ref="B8" location="'P06'!A1" display="Biologia Parasitária"/>
    <hyperlink ref="B9" location="'P07'!A1" display="Biotecnologia de Recursos Naturais"/>
    <hyperlink ref="B10" location="'P08'!A1" display="Biotecnologia (RENORBIO)"/>
    <hyperlink ref="B11" location="'P09'!A1" display="Ciência da Computação"/>
    <hyperlink ref="B12" location="'P10'!A1" display="Ciência e Engenharia de Materiais"/>
    <hyperlink ref="B13" location="'P11'!A1" display="Ciência e Tecnologia de Alimentos"/>
    <hyperlink ref="B14" location="'P12'!A1" display="Ciências Aplicadas à Saúde"/>
    <hyperlink ref="B15" location="'P13'!A1" display="Ciências da Religião"/>
    <hyperlink ref="B18" location="'P16'!A1" display="Ciências Fisiológicas"/>
    <hyperlink ref="B19" location="'P17'!A1" display="Ciências Sociais (Sociologia)"/>
    <hyperlink ref="B20" location="'P18'!A1" display="Comunicação"/>
    <hyperlink ref="B22" location="'P20'!A1" display="Direito"/>
    <hyperlink ref="B23" location="'P21'!A1" display="Economia"/>
    <hyperlink ref="B24" location="'P22'!A1" display="Ecologia e Conservação"/>
    <hyperlink ref="B26" location="'P24'!A1" display="Educação Física"/>
    <hyperlink ref="B27" location="'P25'!A1" display="Engenharia Civil"/>
    <hyperlink ref="B28" location="'P26'!A1" display="Engenharia Elétrica"/>
    <hyperlink ref="B30" location="'P28'!A1" display="Ensino de Ciências e Matemática"/>
    <hyperlink ref="B31" location="'P29'!A1" display="Enfermagem"/>
    <hyperlink ref="B32" location="'P30'!A1" display="Filosofia"/>
    <hyperlink ref="B34" location="'P32'!A1" display="Geociências e Análise de Bacias"/>
    <hyperlink ref="B36" location="'P34'!A1" display="História"/>
    <hyperlink ref="B38" location="'P36'!A1" display="Matemática"/>
    <hyperlink ref="B39" location="'P37'!A1" display="Odontologia"/>
    <hyperlink ref="B42" location="'P40'!A1" display="Recursos Hídricos"/>
    <hyperlink ref="B43" location="'P41'!A1" display="Serviço Social"/>
    <hyperlink ref="B44" location="'P42'!A1" display="Zootecnia"/>
    <hyperlink ref="B45" location="'P43'!A1" display="Propriedade Intelectual"/>
    <hyperlink ref="B46" location="'P44'!A1" display="Desenvolvimento e Meio Ambiente em Rede"/>
    <hyperlink ref="B47" location="POSGRAP!A1" display="POSGRAP"/>
  </hyperlinks>
  <printOptions headings="false" gridLines="false" gridLinesSet="true" horizontalCentered="false" verticalCentered="false"/>
  <pageMargins left="0.39375" right="0.39375" top="0.39375" bottom="0.39375" header="0.39375" footer="0.39375"/>
  <pageSetup paperSize="77" scale="55" fitToWidth="1" fitToHeight="1" pageOrder="downThenOver" orientation="landscape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19.5" zeroHeight="false" outlineLevelRow="0" outlineLevelCol="0"/>
  <cols>
    <col collapsed="false" customWidth="true" hidden="false" outlineLevel="0" max="1" min="1" style="18" width="22.15"/>
    <col collapsed="false" customWidth="true" hidden="false" outlineLevel="0" max="2" min="2" style="18" width="34.7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98</v>
      </c>
      <c r="B1" s="20" t="s">
        <v>97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1563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117" t="n">
        <v>5000</v>
      </c>
      <c r="E3" s="117"/>
      <c r="F3" s="117"/>
      <c r="G3" s="11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 t="s">
        <v>1564</v>
      </c>
      <c r="B5" s="33" t="s">
        <v>1565</v>
      </c>
      <c r="C5" s="34" t="s">
        <v>130</v>
      </c>
      <c r="D5" s="35"/>
      <c r="E5" s="36"/>
      <c r="F5" s="35"/>
      <c r="G5" s="35" t="n">
        <v>150</v>
      </c>
      <c r="H5" s="37"/>
    </row>
    <row r="6" customFormat="false" ht="20.1" hidden="false" customHeight="true" outlineLevel="0" collapsed="false">
      <c r="A6" s="38" t="s">
        <v>1566</v>
      </c>
      <c r="B6" s="37" t="s">
        <v>1567</v>
      </c>
      <c r="C6" s="39" t="s">
        <v>133</v>
      </c>
      <c r="D6" s="35"/>
      <c r="E6" s="36"/>
      <c r="F6" s="35" t="n">
        <v>297</v>
      </c>
      <c r="G6" s="35"/>
      <c r="H6" s="37"/>
    </row>
    <row r="7" customFormat="false" ht="21" hidden="false" customHeight="true" outlineLevel="0" collapsed="false">
      <c r="A7" s="38"/>
      <c r="B7" s="37"/>
      <c r="C7" s="39"/>
      <c r="D7" s="35"/>
      <c r="E7" s="36"/>
      <c r="F7" s="35"/>
      <c r="G7" s="35"/>
      <c r="H7" s="37"/>
    </row>
    <row r="8" customFormat="false" ht="20.1" hidden="false" customHeight="true" outlineLevel="0" collapsed="false">
      <c r="A8" s="38"/>
      <c r="B8" s="37"/>
      <c r="C8" s="39"/>
      <c r="D8" s="35"/>
      <c r="E8" s="36"/>
      <c r="F8" s="35"/>
      <c r="G8" s="35"/>
      <c r="H8" s="37"/>
    </row>
    <row r="9" customFormat="false" ht="20.1" hidden="false" customHeight="true" outlineLevel="0" collapsed="false">
      <c r="A9" s="38"/>
      <c r="B9" s="37"/>
      <c r="C9" s="39"/>
      <c r="D9" s="35"/>
      <c r="E9" s="36"/>
      <c r="F9" s="35"/>
      <c r="G9" s="35"/>
      <c r="H9" s="37"/>
    </row>
    <row r="10" customFormat="false" ht="20.1" hidden="false" customHeight="true" outlineLevel="0" collapsed="false">
      <c r="A10" s="38"/>
      <c r="B10" s="37"/>
      <c r="C10" s="39"/>
      <c r="D10" s="35"/>
      <c r="E10" s="36"/>
      <c r="F10" s="35"/>
      <c r="G10" s="35"/>
      <c r="H10" s="37"/>
    </row>
    <row r="11" customFormat="false" ht="20.1" hidden="false" customHeight="true" outlineLevel="0" collapsed="false">
      <c r="A11" s="38"/>
      <c r="B11" s="37"/>
      <c r="C11" s="39"/>
      <c r="D11" s="35"/>
      <c r="E11" s="36"/>
      <c r="F11" s="35"/>
      <c r="G11" s="35"/>
      <c r="H11" s="37"/>
    </row>
    <row r="12" customFormat="false" ht="20.1" hidden="false" customHeight="true" outlineLevel="0" collapsed="false">
      <c r="A12" s="38"/>
      <c r="B12" s="37"/>
      <c r="C12" s="39"/>
      <c r="D12" s="35"/>
      <c r="E12" s="36"/>
      <c r="F12" s="35"/>
      <c r="G12" s="35"/>
      <c r="H12" s="37"/>
    </row>
    <row r="13" customFormat="false" ht="20.1" hidden="false" customHeight="true" outlineLevel="0" collapsed="false">
      <c r="A13" s="38"/>
      <c r="B13" s="37"/>
      <c r="C13" s="39"/>
      <c r="D13" s="35"/>
      <c r="E13" s="36"/>
      <c r="F13" s="35"/>
      <c r="G13" s="35"/>
      <c r="H13" s="37"/>
    </row>
    <row r="14" customFormat="false" ht="20.1" hidden="false" customHeight="true" outlineLevel="0" collapsed="false">
      <c r="A14" s="38"/>
      <c r="B14" s="37"/>
      <c r="C14" s="39"/>
      <c r="D14" s="35"/>
      <c r="E14" s="36"/>
      <c r="F14" s="35"/>
      <c r="G14" s="35"/>
      <c r="H14" s="37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37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0</v>
      </c>
      <c r="F26" s="46" t="n">
        <f aca="false">SUM(F5:F25)</f>
        <v>297</v>
      </c>
      <c r="G26" s="47" t="n">
        <f aca="false">SUM(G5:G25)</f>
        <v>150</v>
      </c>
      <c r="H26" s="41"/>
    </row>
    <row r="27" customFormat="false" ht="20.1" hidden="false" customHeight="true" outlineLevel="0" collapsed="false">
      <c r="A27" s="44" t="s">
        <v>173</v>
      </c>
      <c r="B27" s="44"/>
      <c r="C27" s="44"/>
      <c r="D27" s="49" t="n">
        <f aca="false">SUM(D26,E26,F26,G26)</f>
        <v>447</v>
      </c>
      <c r="E27" s="49"/>
      <c r="F27" s="49"/>
      <c r="G27" s="49"/>
      <c r="H27" s="41"/>
    </row>
    <row r="28" customFormat="false" ht="21.75" hidden="false" customHeight="true" outlineLevel="0" collapsed="false">
      <c r="A28" s="44" t="s">
        <v>175</v>
      </c>
      <c r="B28" s="44"/>
      <c r="C28" s="44"/>
      <c r="D28" s="51" t="n">
        <f aca="false">D3-D27</f>
        <v>4553</v>
      </c>
      <c r="E28" s="51"/>
      <c r="F28" s="51"/>
      <c r="G28" s="51"/>
      <c r="H28" s="37"/>
    </row>
    <row r="29" customFormat="false" ht="20.1" hidden="false" customHeight="true" outlineLevel="0" collapsed="false">
      <c r="A29" s="53"/>
      <c r="B29" s="54"/>
      <c r="C29" s="53"/>
      <c r="D29" s="53"/>
      <c r="E29" s="53"/>
    </row>
    <row r="30" customFormat="false" ht="20.1" hidden="false" customHeight="true" outlineLevel="0" collapsed="false">
      <c r="A30" s="53"/>
      <c r="B30" s="54"/>
      <c r="C30" s="53"/>
      <c r="D30" s="53"/>
      <c r="E30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100</v>
      </c>
      <c r="B1" s="20" t="s">
        <v>1568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117" t="n">
        <v>5000</v>
      </c>
      <c r="E3" s="117"/>
      <c r="F3" s="117"/>
      <c r="G3" s="11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/>
      <c r="B5" s="33"/>
      <c r="C5" s="34"/>
      <c r="D5" s="35"/>
      <c r="E5" s="36"/>
      <c r="F5" s="35"/>
      <c r="G5" s="35"/>
      <c r="H5" s="37"/>
    </row>
    <row r="6" customFormat="false" ht="20.1" hidden="false" customHeight="true" outlineLevel="0" collapsed="false">
      <c r="A6" s="38" t="s">
        <v>1569</v>
      </c>
      <c r="B6" s="37" t="s">
        <v>1570</v>
      </c>
      <c r="C6" s="39" t="s">
        <v>133</v>
      </c>
      <c r="D6" s="35"/>
      <c r="E6" s="36"/>
      <c r="F6" s="35" t="n">
        <v>3000</v>
      </c>
      <c r="G6" s="35"/>
      <c r="H6" s="37"/>
    </row>
    <row r="7" customFormat="false" ht="21" hidden="false" customHeight="true" outlineLevel="0" collapsed="false">
      <c r="A7" s="38" t="s">
        <v>1571</v>
      </c>
      <c r="B7" s="37" t="s">
        <v>1572</v>
      </c>
      <c r="C7" s="39" t="s">
        <v>133</v>
      </c>
      <c r="D7" s="35"/>
      <c r="E7" s="36"/>
      <c r="F7" s="35" t="n">
        <v>2000</v>
      </c>
      <c r="G7" s="35"/>
      <c r="H7" s="37"/>
    </row>
    <row r="8" customFormat="false" ht="20.1" hidden="false" customHeight="true" outlineLevel="0" collapsed="false">
      <c r="A8" s="38"/>
      <c r="B8" s="37"/>
      <c r="C8" s="39"/>
      <c r="D8" s="35"/>
      <c r="E8" s="36"/>
      <c r="F8" s="35"/>
      <c r="G8" s="35"/>
      <c r="H8" s="37"/>
    </row>
    <row r="9" customFormat="false" ht="20.1" hidden="false" customHeight="true" outlineLevel="0" collapsed="false">
      <c r="A9" s="38"/>
      <c r="B9" s="37"/>
      <c r="C9" s="39"/>
      <c r="D9" s="35"/>
      <c r="E9" s="36"/>
      <c r="F9" s="35"/>
      <c r="G9" s="35"/>
      <c r="H9" s="37"/>
    </row>
    <row r="10" customFormat="false" ht="20.1" hidden="false" customHeight="true" outlineLevel="0" collapsed="false">
      <c r="A10" s="38"/>
      <c r="B10" s="37"/>
      <c r="C10" s="39"/>
      <c r="D10" s="35"/>
      <c r="E10" s="36"/>
      <c r="F10" s="35"/>
      <c r="G10" s="35"/>
      <c r="H10" s="37"/>
    </row>
    <row r="11" customFormat="false" ht="20.1" hidden="false" customHeight="true" outlineLevel="0" collapsed="false">
      <c r="A11" s="38"/>
      <c r="B11" s="37"/>
      <c r="C11" s="39"/>
      <c r="D11" s="35"/>
      <c r="E11" s="36"/>
      <c r="F11" s="35"/>
      <c r="G11" s="35"/>
      <c r="H11" s="37"/>
    </row>
    <row r="12" customFormat="false" ht="20.1" hidden="false" customHeight="true" outlineLevel="0" collapsed="false">
      <c r="A12" s="38"/>
      <c r="B12" s="37"/>
      <c r="C12" s="39"/>
      <c r="D12" s="35"/>
      <c r="E12" s="36"/>
      <c r="F12" s="35"/>
      <c r="G12" s="35"/>
      <c r="H12" s="37"/>
    </row>
    <row r="13" customFormat="false" ht="20.1" hidden="false" customHeight="true" outlineLevel="0" collapsed="false">
      <c r="A13" s="38"/>
      <c r="B13" s="37"/>
      <c r="C13" s="39"/>
      <c r="D13" s="35"/>
      <c r="E13" s="36"/>
      <c r="F13" s="35"/>
      <c r="G13" s="35"/>
      <c r="H13" s="37"/>
    </row>
    <row r="14" customFormat="false" ht="20.1" hidden="false" customHeight="true" outlineLevel="0" collapsed="false">
      <c r="A14" s="38"/>
      <c r="B14" s="37"/>
      <c r="C14" s="39"/>
      <c r="D14" s="35"/>
      <c r="E14" s="36"/>
      <c r="F14" s="35"/>
      <c r="G14" s="35"/>
      <c r="H14" s="37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37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0</v>
      </c>
      <c r="F26" s="46" t="n">
        <f aca="false">SUM(F5:F25)</f>
        <v>5000</v>
      </c>
      <c r="G26" s="47" t="n">
        <f aca="false">SUM(G5:G25)</f>
        <v>0</v>
      </c>
      <c r="H26" s="55"/>
    </row>
    <row r="27" customFormat="false" ht="20.1" hidden="false" customHeight="true" outlineLevel="0" collapsed="false">
      <c r="A27" s="44" t="s">
        <v>173</v>
      </c>
      <c r="B27" s="44"/>
      <c r="C27" s="44"/>
      <c r="D27" s="49" t="n">
        <f aca="false">SUM(D26,E26,F26,G26)</f>
        <v>5000</v>
      </c>
      <c r="E27" s="49"/>
      <c r="F27" s="49"/>
      <c r="G27" s="49"/>
      <c r="H27" s="50" t="s">
        <v>174</v>
      </c>
    </row>
    <row r="28" customFormat="false" ht="21.75" hidden="false" customHeight="true" outlineLevel="0" collapsed="false">
      <c r="A28" s="44" t="s">
        <v>175</v>
      </c>
      <c r="B28" s="44"/>
      <c r="C28" s="44"/>
      <c r="D28" s="51" t="n">
        <f aca="false">D3-D27</f>
        <v>0</v>
      </c>
      <c r="E28" s="51"/>
      <c r="F28" s="51"/>
      <c r="G28" s="51"/>
      <c r="H28" s="52"/>
    </row>
    <row r="29" customFormat="false" ht="20.1" hidden="false" customHeight="true" outlineLevel="0" collapsed="false">
      <c r="A29" s="53"/>
      <c r="B29" s="54"/>
      <c r="C29" s="53"/>
      <c r="D29" s="53"/>
      <c r="E29" s="53"/>
    </row>
    <row r="30" customFormat="false" ht="20.1" hidden="false" customHeight="true" outlineLevel="0" collapsed="false">
      <c r="A30" s="53"/>
      <c r="B30" s="54"/>
      <c r="C30" s="53"/>
      <c r="D30" s="53"/>
      <c r="E30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7875" right="0.7875" top="0.984027777777778" bottom="0.984027777777778" header="0.984027777777778" footer="0.984027777777778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13.9" zeroHeight="false" outlineLevelRow="0" outlineLevelCol="0"/>
  <cols>
    <col collapsed="false" customWidth="true" hidden="false" outlineLevel="0" max="1" min="1" style="18" width="21.66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89"/>
    <col collapsed="false" customWidth="true" hidden="false" outlineLevel="0" max="8" min="8" style="18" width="30.52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102</v>
      </c>
      <c r="B1" s="20" t="s">
        <v>101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1563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117" t="n">
        <v>5000</v>
      </c>
      <c r="E3" s="117"/>
      <c r="F3" s="117"/>
      <c r="G3" s="11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/>
      <c r="B5" s="33"/>
      <c r="C5" s="34"/>
      <c r="D5" s="35"/>
      <c r="E5" s="36"/>
      <c r="F5" s="35"/>
      <c r="G5" s="35"/>
      <c r="H5" s="37"/>
    </row>
    <row r="6" customFormat="false" ht="20.1" hidden="false" customHeight="true" outlineLevel="0" collapsed="false">
      <c r="A6" s="38" t="s">
        <v>1573</v>
      </c>
      <c r="B6" s="37" t="s">
        <v>1574</v>
      </c>
      <c r="C6" s="39" t="s">
        <v>133</v>
      </c>
      <c r="D6" s="35"/>
      <c r="E6" s="36"/>
      <c r="F6" s="35" t="n">
        <v>2500</v>
      </c>
      <c r="G6" s="35"/>
      <c r="H6" s="37"/>
    </row>
    <row r="7" customFormat="false" ht="21" hidden="false" customHeight="true" outlineLevel="0" collapsed="false">
      <c r="A7" s="38" t="s">
        <v>1575</v>
      </c>
      <c r="B7" s="37" t="s">
        <v>677</v>
      </c>
      <c r="C7" s="39" t="s">
        <v>133</v>
      </c>
      <c r="D7" s="35"/>
      <c r="E7" s="36"/>
      <c r="F7" s="35" t="n">
        <v>2500</v>
      </c>
      <c r="G7" s="35"/>
      <c r="H7" s="37"/>
    </row>
    <row r="8" customFormat="false" ht="20.1" hidden="false" customHeight="true" outlineLevel="0" collapsed="false">
      <c r="A8" s="38"/>
      <c r="B8" s="37"/>
      <c r="C8" s="39"/>
      <c r="D8" s="35"/>
      <c r="E8" s="36"/>
      <c r="F8" s="35"/>
      <c r="G8" s="35"/>
      <c r="H8" s="37"/>
    </row>
    <row r="9" customFormat="false" ht="20.1" hidden="false" customHeight="true" outlineLevel="0" collapsed="false">
      <c r="A9" s="38"/>
      <c r="B9" s="37"/>
      <c r="C9" s="39"/>
      <c r="D9" s="35"/>
      <c r="E9" s="36"/>
      <c r="F9" s="35"/>
      <c r="G9" s="35"/>
      <c r="H9" s="37"/>
    </row>
    <row r="10" customFormat="false" ht="20.1" hidden="false" customHeight="true" outlineLevel="0" collapsed="false">
      <c r="A10" s="38"/>
      <c r="B10" s="37"/>
      <c r="C10" s="39"/>
      <c r="D10" s="35"/>
      <c r="E10" s="36"/>
      <c r="F10" s="35"/>
      <c r="G10" s="35"/>
      <c r="H10" s="37"/>
    </row>
    <row r="11" customFormat="false" ht="20.1" hidden="false" customHeight="true" outlineLevel="0" collapsed="false">
      <c r="A11" s="38"/>
      <c r="B11" s="37"/>
      <c r="C11" s="39"/>
      <c r="D11" s="35"/>
      <c r="E11" s="36"/>
      <c r="F11" s="35"/>
      <c r="G11" s="35"/>
      <c r="H11" s="37"/>
    </row>
    <row r="12" customFormat="false" ht="20.1" hidden="false" customHeight="true" outlineLevel="0" collapsed="false">
      <c r="A12" s="38"/>
      <c r="B12" s="37"/>
      <c r="C12" s="39"/>
      <c r="D12" s="35"/>
      <c r="E12" s="36"/>
      <c r="F12" s="35"/>
      <c r="G12" s="35"/>
      <c r="H12" s="37"/>
    </row>
    <row r="13" customFormat="false" ht="20.1" hidden="false" customHeight="true" outlineLevel="0" collapsed="false">
      <c r="A13" s="38"/>
      <c r="B13" s="37"/>
      <c r="C13" s="39"/>
      <c r="D13" s="35"/>
      <c r="E13" s="36"/>
      <c r="F13" s="35"/>
      <c r="G13" s="35"/>
      <c r="H13" s="37"/>
    </row>
    <row r="14" customFormat="false" ht="20.1" hidden="false" customHeight="true" outlineLevel="0" collapsed="false">
      <c r="A14" s="38"/>
      <c r="B14" s="37"/>
      <c r="C14" s="39"/>
      <c r="D14" s="35"/>
      <c r="E14" s="36"/>
      <c r="F14" s="35"/>
      <c r="G14" s="35"/>
      <c r="H14" s="37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37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0</v>
      </c>
      <c r="F26" s="46" t="n">
        <f aca="false">SUM(F5:F25)</f>
        <v>5000</v>
      </c>
      <c r="G26" s="47" t="n">
        <f aca="false">SUM(G5:G25)</f>
        <v>0</v>
      </c>
      <c r="H26" s="41"/>
    </row>
    <row r="27" customFormat="false" ht="20.1" hidden="false" customHeight="true" outlineLevel="0" collapsed="false">
      <c r="A27" s="44" t="s">
        <v>173</v>
      </c>
      <c r="B27" s="44"/>
      <c r="C27" s="44"/>
      <c r="D27" s="49" t="n">
        <f aca="false">SUM(D26,E26,F26,G26)</f>
        <v>5000</v>
      </c>
      <c r="E27" s="49"/>
      <c r="F27" s="49"/>
      <c r="G27" s="49"/>
      <c r="H27" s="41"/>
    </row>
    <row r="28" customFormat="false" ht="21.75" hidden="false" customHeight="true" outlineLevel="0" collapsed="false">
      <c r="A28" s="44" t="s">
        <v>175</v>
      </c>
      <c r="B28" s="44"/>
      <c r="C28" s="44"/>
      <c r="D28" s="51" t="n">
        <f aca="false">D3-D27</f>
        <v>0</v>
      </c>
      <c r="E28" s="51"/>
      <c r="F28" s="51"/>
      <c r="G28" s="51"/>
      <c r="H28" s="37"/>
    </row>
    <row r="29" customFormat="false" ht="20.1" hidden="false" customHeight="true" outlineLevel="0" collapsed="false">
      <c r="A29" s="53"/>
      <c r="B29" s="54"/>
      <c r="C29" s="53"/>
      <c r="D29" s="53"/>
      <c r="E29" s="53"/>
    </row>
    <row r="30" customFormat="false" ht="20.1" hidden="false" customHeight="true" outlineLevel="0" collapsed="false">
      <c r="A30" s="53"/>
      <c r="B30" s="54"/>
      <c r="C30" s="53"/>
      <c r="D30" s="53"/>
      <c r="E30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19.5" zeroHeight="false" outlineLevelRow="0" outlineLevelCol="0"/>
  <cols>
    <col collapsed="false" customWidth="true" hidden="false" outlineLevel="0" max="1" min="1" style="18" width="19.69"/>
    <col collapsed="false" customWidth="true" hidden="false" outlineLevel="0" max="2" min="2" style="18" width="36.18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104</v>
      </c>
      <c r="B1" s="20" t="s">
        <v>1576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1563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117" t="n">
        <v>5000</v>
      </c>
      <c r="E3" s="117"/>
      <c r="F3" s="117"/>
      <c r="G3" s="11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 t="s">
        <v>1577</v>
      </c>
      <c r="B5" s="33" t="s">
        <v>1578</v>
      </c>
      <c r="C5" s="34" t="s">
        <v>130</v>
      </c>
      <c r="D5" s="35"/>
      <c r="E5" s="36"/>
      <c r="F5" s="35" t="n">
        <v>500</v>
      </c>
      <c r="G5" s="35"/>
      <c r="H5" s="37"/>
    </row>
    <row r="6" customFormat="false" ht="20.1" hidden="false" customHeight="true" outlineLevel="0" collapsed="false">
      <c r="A6" s="38" t="s">
        <v>1579</v>
      </c>
      <c r="B6" s="37" t="s">
        <v>1193</v>
      </c>
      <c r="C6" s="39" t="s">
        <v>133</v>
      </c>
      <c r="D6" s="35"/>
      <c r="E6" s="36"/>
      <c r="F6" s="35" t="n">
        <v>1300</v>
      </c>
      <c r="G6" s="35"/>
      <c r="H6" s="37"/>
    </row>
    <row r="7" customFormat="false" ht="21" hidden="false" customHeight="true" outlineLevel="0" collapsed="false">
      <c r="A7" s="38" t="s">
        <v>1580</v>
      </c>
      <c r="B7" s="37" t="s">
        <v>850</v>
      </c>
      <c r="C7" s="39" t="s">
        <v>133</v>
      </c>
      <c r="D7" s="35"/>
      <c r="E7" s="36"/>
      <c r="F7" s="35" t="n">
        <v>600</v>
      </c>
      <c r="G7" s="35"/>
      <c r="H7" s="37"/>
    </row>
    <row r="8" customFormat="false" ht="20.1" hidden="false" customHeight="true" outlineLevel="0" collapsed="false">
      <c r="A8" s="38" t="s">
        <v>1581</v>
      </c>
      <c r="B8" s="37" t="s">
        <v>1582</v>
      </c>
      <c r="C8" s="39" t="s">
        <v>133</v>
      </c>
      <c r="D8" s="35"/>
      <c r="E8" s="36"/>
      <c r="F8" s="35" t="n">
        <v>2000</v>
      </c>
      <c r="G8" s="35"/>
      <c r="H8" s="37"/>
    </row>
    <row r="9" customFormat="false" ht="20.1" hidden="false" customHeight="true" outlineLevel="0" collapsed="false">
      <c r="A9" s="38" t="s">
        <v>1583</v>
      </c>
      <c r="B9" s="37" t="s">
        <v>1584</v>
      </c>
      <c r="C9" s="39" t="s">
        <v>133</v>
      </c>
      <c r="D9" s="35"/>
      <c r="E9" s="36"/>
      <c r="F9" s="35" t="n">
        <v>600</v>
      </c>
      <c r="G9" s="35"/>
      <c r="H9" s="37"/>
    </row>
    <row r="10" customFormat="false" ht="20.1" hidden="false" customHeight="true" outlineLevel="0" collapsed="false">
      <c r="A10" s="38"/>
      <c r="B10" s="37"/>
      <c r="C10" s="39"/>
      <c r="D10" s="35"/>
      <c r="E10" s="36"/>
      <c r="F10" s="35"/>
      <c r="G10" s="35"/>
      <c r="H10" s="37"/>
    </row>
    <row r="11" customFormat="false" ht="20.1" hidden="false" customHeight="true" outlineLevel="0" collapsed="false">
      <c r="A11" s="38"/>
      <c r="B11" s="37"/>
      <c r="C11" s="39"/>
      <c r="D11" s="35"/>
      <c r="E11" s="36"/>
      <c r="F11" s="35"/>
      <c r="G11" s="35"/>
      <c r="H11" s="37"/>
    </row>
    <row r="12" customFormat="false" ht="20.1" hidden="false" customHeight="true" outlineLevel="0" collapsed="false">
      <c r="A12" s="38"/>
      <c r="B12" s="37"/>
      <c r="C12" s="39"/>
      <c r="D12" s="35"/>
      <c r="E12" s="36"/>
      <c r="F12" s="35"/>
      <c r="G12" s="35"/>
      <c r="H12" s="37"/>
    </row>
    <row r="13" customFormat="false" ht="20.1" hidden="false" customHeight="true" outlineLevel="0" collapsed="false">
      <c r="A13" s="38"/>
      <c r="B13" s="37"/>
      <c r="C13" s="39"/>
      <c r="D13" s="35"/>
      <c r="E13" s="36"/>
      <c r="F13" s="35"/>
      <c r="G13" s="35"/>
      <c r="H13" s="37"/>
    </row>
    <row r="14" customFormat="false" ht="20.1" hidden="false" customHeight="true" outlineLevel="0" collapsed="false">
      <c r="A14" s="38"/>
      <c r="B14" s="37"/>
      <c r="C14" s="39"/>
      <c r="D14" s="35"/>
      <c r="E14" s="36"/>
      <c r="F14" s="35"/>
      <c r="G14" s="35"/>
      <c r="H14" s="37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37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0</v>
      </c>
      <c r="F26" s="46" t="n">
        <f aca="false">SUM(F5:F25)</f>
        <v>5000</v>
      </c>
      <c r="G26" s="47" t="n">
        <f aca="false">SUM(G5:G25)</f>
        <v>0</v>
      </c>
      <c r="H26" s="41"/>
    </row>
    <row r="27" customFormat="false" ht="20.1" hidden="false" customHeight="true" outlineLevel="0" collapsed="false">
      <c r="A27" s="44" t="s">
        <v>173</v>
      </c>
      <c r="B27" s="44"/>
      <c r="C27" s="44"/>
      <c r="D27" s="49" t="n">
        <f aca="false">SUM(D26,E26,F26,G26)</f>
        <v>5000</v>
      </c>
      <c r="E27" s="49"/>
      <c r="F27" s="49"/>
      <c r="G27" s="49"/>
      <c r="H27" s="41"/>
    </row>
    <row r="28" customFormat="false" ht="21.75" hidden="false" customHeight="true" outlineLevel="0" collapsed="false">
      <c r="A28" s="44" t="s">
        <v>175</v>
      </c>
      <c r="B28" s="44"/>
      <c r="C28" s="44"/>
      <c r="D28" s="51" t="n">
        <f aca="false">D3-D27</f>
        <v>0</v>
      </c>
      <c r="E28" s="51"/>
      <c r="F28" s="51"/>
      <c r="G28" s="51"/>
      <c r="H28" s="37"/>
    </row>
    <row r="29" customFormat="false" ht="20.1" hidden="false" customHeight="true" outlineLevel="0" collapsed="false">
      <c r="A29" s="53"/>
      <c r="B29" s="54"/>
      <c r="C29" s="53"/>
      <c r="D29" s="53"/>
      <c r="E29" s="53"/>
    </row>
    <row r="30" customFormat="false" ht="20.1" hidden="false" customHeight="true" outlineLevel="0" collapsed="false">
      <c r="A30" s="53"/>
      <c r="B30" s="54"/>
      <c r="C30" s="53"/>
      <c r="D30" s="53"/>
      <c r="E30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5546875" defaultRowHeight="13.8" zeroHeight="false" outlineLevelRow="0" outlineLevelCol="0"/>
  <cols>
    <col collapsed="false" customWidth="true" hidden="false" outlineLevel="0" max="1" min="1" style="1" width="19.57"/>
    <col collapsed="false" customWidth="true" hidden="false" outlineLevel="0" max="2" min="2" style="1" width="29.66"/>
    <col collapsed="false" customWidth="true" hidden="false" outlineLevel="0" max="3" min="3" style="1" width="19.32"/>
    <col collapsed="false" customWidth="true" hidden="false" outlineLevel="0" max="4" min="4" style="1" width="11.93"/>
    <col collapsed="false" customWidth="true" hidden="false" outlineLevel="0" max="5" min="5" style="1" width="11.57"/>
    <col collapsed="false" customWidth="true" hidden="false" outlineLevel="0" max="6" min="6" style="1" width="12.18"/>
    <col collapsed="false" customWidth="true" hidden="false" outlineLevel="0" max="7" min="7" style="1" width="10.21"/>
    <col collapsed="false" customWidth="true" hidden="false" outlineLevel="0" max="8" min="8" style="1" width="29.78"/>
    <col collapsed="false" customWidth="false" hidden="false" outlineLevel="0" max="1024" min="9" style="1" width="8.86"/>
  </cols>
  <sheetData>
    <row r="1" customFormat="false" ht="19.7" hidden="false" customHeight="false" outlineLevel="0" collapsed="false">
      <c r="A1" s="19" t="s">
        <v>106</v>
      </c>
      <c r="B1" s="20" t="s">
        <v>105</v>
      </c>
      <c r="C1" s="20"/>
      <c r="D1" s="20"/>
      <c r="E1" s="20"/>
      <c r="F1" s="20"/>
      <c r="G1" s="20"/>
      <c r="H1" s="21" t="s">
        <v>118</v>
      </c>
    </row>
    <row r="2" customFormat="false" ht="17.9" hidden="false" customHeight="true" outlineLevel="0" collapsed="false">
      <c r="A2" s="22"/>
      <c r="B2" s="23"/>
      <c r="C2" s="23"/>
      <c r="D2" s="24" t="s">
        <v>1563</v>
      </c>
      <c r="E2" s="24"/>
      <c r="F2" s="24"/>
      <c r="G2" s="24"/>
      <c r="H2" s="21"/>
    </row>
    <row r="3" customFormat="false" ht="22.05" hidden="false" customHeight="true" outlineLevel="0" collapsed="false">
      <c r="A3" s="25" t="s">
        <v>120</v>
      </c>
      <c r="B3" s="26" t="s">
        <v>121</v>
      </c>
      <c r="C3" s="26" t="s">
        <v>122</v>
      </c>
      <c r="D3" s="117" t="n">
        <v>5000</v>
      </c>
      <c r="E3" s="117"/>
      <c r="F3" s="117"/>
      <c r="G3" s="117"/>
      <c r="H3" s="28" t="s">
        <v>123</v>
      </c>
    </row>
    <row r="4" customFormat="false" ht="39.55" hidden="false" customHeight="fals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19.5" hidden="false" customHeight="true" outlineLevel="0" collapsed="false">
      <c r="A5" s="32"/>
      <c r="B5" s="33"/>
      <c r="C5" s="34"/>
      <c r="D5" s="35"/>
      <c r="E5" s="36"/>
      <c r="F5" s="35"/>
      <c r="G5" s="35"/>
      <c r="H5" s="37"/>
    </row>
    <row r="6" customFormat="false" ht="19.5" hidden="false" customHeight="true" outlineLevel="0" collapsed="false">
      <c r="A6" s="38" t="s">
        <v>1585</v>
      </c>
      <c r="B6" s="37" t="s">
        <v>1586</v>
      </c>
      <c r="C6" s="39" t="s">
        <v>133</v>
      </c>
      <c r="D6" s="35"/>
      <c r="E6" s="36"/>
      <c r="F6" s="35" t="n">
        <v>4000</v>
      </c>
      <c r="G6" s="35"/>
      <c r="H6" s="37"/>
    </row>
    <row r="7" customFormat="false" ht="19.5" hidden="false" customHeight="true" outlineLevel="0" collapsed="false">
      <c r="A7" s="38" t="s">
        <v>1587</v>
      </c>
      <c r="B7" s="37" t="s">
        <v>1588</v>
      </c>
      <c r="C7" s="39" t="s">
        <v>133</v>
      </c>
      <c r="D7" s="35"/>
      <c r="E7" s="36"/>
      <c r="F7" s="35" t="n">
        <v>1000</v>
      </c>
      <c r="G7" s="35"/>
      <c r="H7" s="37"/>
    </row>
    <row r="8" customFormat="false" ht="19.5" hidden="false" customHeight="true" outlineLevel="0" collapsed="false">
      <c r="A8" s="38"/>
      <c r="B8" s="37"/>
      <c r="C8" s="39"/>
      <c r="D8" s="35"/>
      <c r="E8" s="36"/>
      <c r="F8" s="35"/>
      <c r="G8" s="35"/>
      <c r="H8" s="37"/>
    </row>
    <row r="9" customFormat="false" ht="19.5" hidden="false" customHeight="true" outlineLevel="0" collapsed="false">
      <c r="A9" s="38"/>
      <c r="B9" s="37"/>
      <c r="C9" s="39"/>
      <c r="D9" s="35"/>
      <c r="E9" s="36"/>
      <c r="F9" s="35"/>
      <c r="G9" s="35"/>
      <c r="H9" s="37"/>
    </row>
    <row r="10" customFormat="false" ht="19.5" hidden="false" customHeight="true" outlineLevel="0" collapsed="false">
      <c r="A10" s="38"/>
      <c r="B10" s="37"/>
      <c r="C10" s="39"/>
      <c r="D10" s="35"/>
      <c r="E10" s="36"/>
      <c r="F10" s="35"/>
      <c r="G10" s="35"/>
      <c r="H10" s="37"/>
    </row>
    <row r="11" customFormat="false" ht="19.5" hidden="false" customHeight="true" outlineLevel="0" collapsed="false">
      <c r="A11" s="38"/>
      <c r="B11" s="37"/>
      <c r="C11" s="39"/>
      <c r="D11" s="35"/>
      <c r="E11" s="36"/>
      <c r="F11" s="35"/>
      <c r="G11" s="35"/>
      <c r="H11" s="37"/>
    </row>
    <row r="12" customFormat="false" ht="19.5" hidden="false" customHeight="true" outlineLevel="0" collapsed="false">
      <c r="A12" s="38"/>
      <c r="B12" s="37"/>
      <c r="C12" s="39"/>
      <c r="D12" s="35"/>
      <c r="E12" s="36"/>
      <c r="F12" s="35"/>
      <c r="G12" s="35"/>
      <c r="H12" s="37"/>
    </row>
    <row r="13" customFormat="false" ht="19.5" hidden="false" customHeight="true" outlineLevel="0" collapsed="false">
      <c r="A13" s="38"/>
      <c r="B13" s="37"/>
      <c r="C13" s="39"/>
      <c r="D13" s="35"/>
      <c r="E13" s="36"/>
      <c r="F13" s="35"/>
      <c r="G13" s="35"/>
      <c r="H13" s="37"/>
    </row>
    <row r="14" customFormat="false" ht="19.5" hidden="false" customHeight="true" outlineLevel="0" collapsed="false">
      <c r="A14" s="38"/>
      <c r="B14" s="37"/>
      <c r="C14" s="39"/>
      <c r="D14" s="35"/>
      <c r="E14" s="36"/>
      <c r="F14" s="35"/>
      <c r="G14" s="35"/>
      <c r="H14" s="37"/>
    </row>
    <row r="15" customFormat="false" ht="19.5" hidden="false" customHeight="true" outlineLevel="0" collapsed="false">
      <c r="A15" s="38"/>
      <c r="B15" s="37"/>
      <c r="C15" s="39"/>
      <c r="D15" s="35"/>
      <c r="E15" s="36"/>
      <c r="F15" s="35"/>
      <c r="G15" s="35"/>
      <c r="H15" s="37"/>
    </row>
    <row r="16" customFormat="false" ht="19.5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19.5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19.5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19.5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19.5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19.5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19.5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19.5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19.5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19.5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19.5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0</v>
      </c>
      <c r="F26" s="46" t="n">
        <f aca="false">SUM(F5:F25)</f>
        <v>5000</v>
      </c>
      <c r="G26" s="47" t="n">
        <f aca="false">SUM(G5:G25)</f>
        <v>0</v>
      </c>
      <c r="H26" s="41"/>
    </row>
    <row r="27" customFormat="false" ht="19.5" hidden="false" customHeight="true" outlineLevel="0" collapsed="false">
      <c r="A27" s="44" t="s">
        <v>173</v>
      </c>
      <c r="B27" s="44"/>
      <c r="C27" s="44"/>
      <c r="D27" s="49" t="n">
        <f aca="false">SUM(D26,E26,F26,G26)</f>
        <v>5000</v>
      </c>
      <c r="E27" s="49"/>
      <c r="F27" s="49"/>
      <c r="G27" s="49"/>
      <c r="H27" s="41"/>
    </row>
    <row r="28" customFormat="false" ht="22.05" hidden="false" customHeight="false" outlineLevel="0" collapsed="false">
      <c r="A28" s="44" t="s">
        <v>175</v>
      </c>
      <c r="B28" s="44"/>
      <c r="C28" s="44"/>
      <c r="D28" s="51" t="n">
        <f aca="false">D3-D27</f>
        <v>0</v>
      </c>
      <c r="E28" s="51"/>
      <c r="F28" s="51"/>
      <c r="G28" s="51"/>
      <c r="H28" s="37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7" right="0.7" top="0.3" bottom="0.3" header="0.3" footer="0.3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true" differentOddEven="false">
    <oddHeader/>
    <oddFooter/>
    <firstHeader/>
    <firstFooter/>
  </headerFooter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19.5" zeroHeight="false" outlineLevelRow="0" outlineLevelCol="0"/>
  <cols>
    <col collapsed="false" customWidth="true" hidden="false" outlineLevel="0" max="1" min="1" style="18" width="24.37"/>
    <col collapsed="false" customWidth="true" hidden="false" outlineLevel="0" max="2" min="2" style="18" width="35.69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0.77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1589</v>
      </c>
      <c r="B1" s="20" t="s">
        <v>107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1563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117" t="n">
        <v>0</v>
      </c>
      <c r="E3" s="117"/>
      <c r="F3" s="117"/>
      <c r="G3" s="11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/>
      <c r="B5" s="33"/>
      <c r="C5" s="34"/>
      <c r="D5" s="35"/>
      <c r="E5" s="36"/>
      <c r="F5" s="35"/>
      <c r="G5" s="35"/>
      <c r="H5" s="37"/>
    </row>
    <row r="6" customFormat="false" ht="20.1" hidden="false" customHeight="true" outlineLevel="0" collapsed="false">
      <c r="A6" s="38"/>
      <c r="B6" s="37"/>
      <c r="C6" s="39"/>
      <c r="D6" s="35"/>
      <c r="E6" s="36"/>
      <c r="F6" s="35"/>
      <c r="G6" s="35"/>
      <c r="H6" s="37"/>
    </row>
    <row r="7" customFormat="false" ht="21" hidden="false" customHeight="true" outlineLevel="0" collapsed="false">
      <c r="A7" s="38"/>
      <c r="B7" s="37"/>
      <c r="C7" s="39"/>
      <c r="D7" s="35"/>
      <c r="E7" s="36"/>
      <c r="F7" s="35"/>
      <c r="G7" s="35"/>
      <c r="H7" s="37"/>
    </row>
    <row r="8" customFormat="false" ht="20.1" hidden="false" customHeight="true" outlineLevel="0" collapsed="false">
      <c r="A8" s="38"/>
      <c r="B8" s="37"/>
      <c r="C8" s="39"/>
      <c r="D8" s="35"/>
      <c r="E8" s="36"/>
      <c r="F8" s="35"/>
      <c r="G8" s="35"/>
      <c r="H8" s="37"/>
    </row>
    <row r="9" customFormat="false" ht="20.1" hidden="false" customHeight="true" outlineLevel="0" collapsed="false">
      <c r="A9" s="38"/>
      <c r="B9" s="37"/>
      <c r="C9" s="39"/>
      <c r="D9" s="35"/>
      <c r="E9" s="36"/>
      <c r="F9" s="35"/>
      <c r="G9" s="35"/>
      <c r="H9" s="37"/>
    </row>
    <row r="10" customFormat="false" ht="20.1" hidden="false" customHeight="true" outlineLevel="0" collapsed="false">
      <c r="A10" s="38"/>
      <c r="B10" s="37"/>
      <c r="C10" s="39"/>
      <c r="D10" s="35"/>
      <c r="E10" s="36"/>
      <c r="F10" s="35"/>
      <c r="G10" s="35"/>
      <c r="H10" s="37"/>
    </row>
    <row r="11" customFormat="false" ht="20.1" hidden="false" customHeight="true" outlineLevel="0" collapsed="false">
      <c r="A11" s="38"/>
      <c r="B11" s="37"/>
      <c r="C11" s="39"/>
      <c r="D11" s="35"/>
      <c r="E11" s="36"/>
      <c r="F11" s="35"/>
      <c r="G11" s="35"/>
      <c r="H11" s="37"/>
    </row>
    <row r="12" customFormat="false" ht="20.1" hidden="false" customHeight="true" outlineLevel="0" collapsed="false">
      <c r="A12" s="38"/>
      <c r="B12" s="37"/>
      <c r="C12" s="39"/>
      <c r="D12" s="35"/>
      <c r="E12" s="36"/>
      <c r="F12" s="35"/>
      <c r="G12" s="35"/>
      <c r="H12" s="37"/>
    </row>
    <row r="13" customFormat="false" ht="20.1" hidden="false" customHeight="true" outlineLevel="0" collapsed="false">
      <c r="A13" s="38"/>
      <c r="B13" s="37"/>
      <c r="C13" s="39"/>
      <c r="D13" s="35"/>
      <c r="E13" s="36"/>
      <c r="F13" s="35"/>
      <c r="G13" s="35"/>
      <c r="H13" s="37"/>
    </row>
    <row r="14" customFormat="false" ht="20.1" hidden="false" customHeight="true" outlineLevel="0" collapsed="false">
      <c r="A14" s="38"/>
      <c r="B14" s="37"/>
      <c r="C14" s="39"/>
      <c r="D14" s="35"/>
      <c r="E14" s="36"/>
      <c r="F14" s="35"/>
      <c r="G14" s="35"/>
      <c r="H14" s="37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37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0</v>
      </c>
      <c r="F26" s="46" t="n">
        <f aca="false">SUM(F5:F25)</f>
        <v>0</v>
      </c>
      <c r="G26" s="47" t="n">
        <f aca="false">SUM(G5:G25)</f>
        <v>0</v>
      </c>
      <c r="H26" s="41"/>
    </row>
    <row r="27" customFormat="false" ht="20.1" hidden="false" customHeight="true" outlineLevel="0" collapsed="false">
      <c r="A27" s="44" t="s">
        <v>173</v>
      </c>
      <c r="B27" s="44"/>
      <c r="C27" s="44"/>
      <c r="D27" s="49" t="n">
        <f aca="false">SUM(D26,E26,F26,G26)</f>
        <v>0</v>
      </c>
      <c r="E27" s="49"/>
      <c r="F27" s="49"/>
      <c r="G27" s="49"/>
      <c r="H27" s="41"/>
    </row>
    <row r="28" customFormat="false" ht="21.75" hidden="false" customHeight="true" outlineLevel="0" collapsed="false">
      <c r="A28" s="44" t="s">
        <v>175</v>
      </c>
      <c r="B28" s="44"/>
      <c r="C28" s="44"/>
      <c r="D28" s="51" t="n">
        <f aca="false">D3-D27</f>
        <v>0</v>
      </c>
      <c r="E28" s="51"/>
      <c r="F28" s="51"/>
      <c r="G28" s="51"/>
      <c r="H28" s="37"/>
    </row>
    <row r="29" customFormat="false" ht="20.1" hidden="false" customHeight="true" outlineLevel="0" collapsed="false">
      <c r="A29" s="53"/>
      <c r="B29" s="54"/>
      <c r="C29" s="53"/>
      <c r="D29" s="53"/>
      <c r="E29" s="53"/>
    </row>
    <row r="30" customFormat="false" ht="20.1" hidden="false" customHeight="true" outlineLevel="0" collapsed="false">
      <c r="A30" s="53"/>
      <c r="B30" s="54"/>
      <c r="C30" s="53"/>
      <c r="D30" s="53"/>
      <c r="E30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19.5" zeroHeight="false" outlineLevelRow="0" outlineLevelCol="0"/>
  <cols>
    <col collapsed="false" customWidth="true" hidden="false" outlineLevel="0" max="1" min="1" style="18" width="28.8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1590</v>
      </c>
      <c r="B1" s="20" t="s">
        <v>109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1563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116"/>
      <c r="E3" s="116"/>
      <c r="F3" s="116"/>
      <c r="G3" s="116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 t="s">
        <v>1591</v>
      </c>
      <c r="B5" s="33" t="s">
        <v>1592</v>
      </c>
      <c r="C5" s="34" t="s">
        <v>133</v>
      </c>
      <c r="D5" s="35"/>
      <c r="E5" s="36"/>
      <c r="F5" s="35" t="n">
        <v>4000</v>
      </c>
      <c r="G5" s="35"/>
      <c r="H5" s="37"/>
    </row>
    <row r="6" customFormat="false" ht="20.1" hidden="false" customHeight="true" outlineLevel="0" collapsed="false">
      <c r="A6" s="38"/>
      <c r="B6" s="37"/>
      <c r="C6" s="39"/>
      <c r="D6" s="35"/>
      <c r="E6" s="36"/>
      <c r="F6" s="35"/>
      <c r="G6" s="35"/>
      <c r="H6" s="37"/>
    </row>
    <row r="7" customFormat="false" ht="21" hidden="false" customHeight="true" outlineLevel="0" collapsed="false">
      <c r="A7" s="38"/>
      <c r="B7" s="37"/>
      <c r="C7" s="39"/>
      <c r="D7" s="35"/>
      <c r="E7" s="36"/>
      <c r="F7" s="35"/>
      <c r="G7" s="35"/>
      <c r="H7" s="37"/>
    </row>
    <row r="8" customFormat="false" ht="20.1" hidden="false" customHeight="true" outlineLevel="0" collapsed="false">
      <c r="A8" s="38"/>
      <c r="B8" s="37"/>
      <c r="C8" s="39"/>
      <c r="D8" s="35"/>
      <c r="E8" s="36"/>
      <c r="F8" s="35"/>
      <c r="G8" s="35"/>
      <c r="H8" s="37"/>
    </row>
    <row r="9" customFormat="false" ht="20.1" hidden="false" customHeight="true" outlineLevel="0" collapsed="false">
      <c r="A9" s="38"/>
      <c r="B9" s="37"/>
      <c r="C9" s="39"/>
      <c r="D9" s="35"/>
      <c r="E9" s="36"/>
      <c r="F9" s="35"/>
      <c r="G9" s="35"/>
      <c r="H9" s="37"/>
    </row>
    <row r="10" customFormat="false" ht="20.1" hidden="false" customHeight="true" outlineLevel="0" collapsed="false">
      <c r="A10" s="38"/>
      <c r="B10" s="37"/>
      <c r="C10" s="39"/>
      <c r="D10" s="35"/>
      <c r="E10" s="36"/>
      <c r="F10" s="35"/>
      <c r="G10" s="35"/>
      <c r="H10" s="37"/>
    </row>
    <row r="11" customFormat="false" ht="20.1" hidden="false" customHeight="true" outlineLevel="0" collapsed="false">
      <c r="A11" s="38"/>
      <c r="B11" s="37"/>
      <c r="C11" s="39"/>
      <c r="D11" s="35"/>
      <c r="E11" s="36"/>
      <c r="F11" s="35"/>
      <c r="G11" s="35"/>
      <c r="H11" s="37"/>
    </row>
    <row r="12" customFormat="false" ht="20.1" hidden="false" customHeight="true" outlineLevel="0" collapsed="false">
      <c r="A12" s="38"/>
      <c r="B12" s="37"/>
      <c r="C12" s="39"/>
      <c r="D12" s="35"/>
      <c r="E12" s="36"/>
      <c r="F12" s="35"/>
      <c r="G12" s="35"/>
      <c r="H12" s="37"/>
    </row>
    <row r="13" customFormat="false" ht="20.1" hidden="false" customHeight="true" outlineLevel="0" collapsed="false">
      <c r="A13" s="38"/>
      <c r="B13" s="37"/>
      <c r="C13" s="39"/>
      <c r="D13" s="35"/>
      <c r="E13" s="36"/>
      <c r="F13" s="35"/>
      <c r="G13" s="35"/>
      <c r="H13" s="37"/>
    </row>
    <row r="14" customFormat="false" ht="20.1" hidden="false" customHeight="true" outlineLevel="0" collapsed="false">
      <c r="A14" s="38"/>
      <c r="B14" s="37"/>
      <c r="C14" s="39"/>
      <c r="D14" s="35"/>
      <c r="E14" s="36"/>
      <c r="F14" s="35"/>
      <c r="G14" s="35"/>
      <c r="H14" s="37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37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0</v>
      </c>
      <c r="F26" s="46" t="n">
        <f aca="false">SUM(F5:F25)</f>
        <v>4000</v>
      </c>
      <c r="G26" s="47" t="n">
        <f aca="false">SUM(G5:G25)</f>
        <v>0</v>
      </c>
      <c r="H26" s="41"/>
    </row>
    <row r="27" customFormat="false" ht="20.1" hidden="false" customHeight="true" outlineLevel="0" collapsed="false">
      <c r="A27" s="44" t="s">
        <v>173</v>
      </c>
      <c r="B27" s="44"/>
      <c r="C27" s="44"/>
      <c r="D27" s="49" t="n">
        <f aca="false">SUM(D26,E26,F26,G26)</f>
        <v>4000</v>
      </c>
      <c r="E27" s="49"/>
      <c r="F27" s="49"/>
      <c r="G27" s="49"/>
      <c r="H27" s="41"/>
    </row>
    <row r="28" customFormat="false" ht="21.75" hidden="false" customHeight="true" outlineLevel="0" collapsed="false">
      <c r="A28" s="44" t="s">
        <v>175</v>
      </c>
      <c r="B28" s="44"/>
      <c r="C28" s="44"/>
      <c r="D28" s="51" t="n">
        <f aca="false">D3-D27</f>
        <v>-4000</v>
      </c>
      <c r="E28" s="51"/>
      <c r="F28" s="51"/>
      <c r="G28" s="51"/>
      <c r="H28" s="37"/>
    </row>
    <row r="29" customFormat="false" ht="20.1" hidden="false" customHeight="true" outlineLevel="0" collapsed="false">
      <c r="A29" s="53"/>
      <c r="B29" s="54"/>
      <c r="C29" s="53"/>
      <c r="D29" s="53"/>
      <c r="E29" s="53"/>
    </row>
    <row r="30" customFormat="false" ht="20.1" hidden="false" customHeight="true" outlineLevel="0" collapsed="false">
      <c r="A30" s="53"/>
      <c r="B30" s="54"/>
      <c r="C30" s="53"/>
      <c r="D30" s="53"/>
      <c r="E30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19.5" zeroHeight="false" outlineLevelRow="0" outlineLevelCol="0"/>
  <cols>
    <col collapsed="false" customWidth="true" hidden="false" outlineLevel="0" max="1" min="1" style="18" width="28.8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1593</v>
      </c>
      <c r="B1" s="20" t="s">
        <v>111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1563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116"/>
      <c r="E3" s="116"/>
      <c r="F3" s="116"/>
      <c r="G3" s="116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 t="s">
        <v>1594</v>
      </c>
      <c r="B5" s="33" t="s">
        <v>1595</v>
      </c>
      <c r="C5" s="34" t="s">
        <v>133</v>
      </c>
      <c r="D5" s="35"/>
      <c r="E5" s="36"/>
      <c r="F5" s="35" t="n">
        <v>4000</v>
      </c>
      <c r="G5" s="35"/>
      <c r="H5" s="37"/>
    </row>
    <row r="6" customFormat="false" ht="20.1" hidden="false" customHeight="true" outlineLevel="0" collapsed="false">
      <c r="A6" s="38"/>
      <c r="B6" s="37"/>
      <c r="C6" s="39"/>
      <c r="D6" s="35"/>
      <c r="E6" s="36"/>
      <c r="F6" s="35"/>
      <c r="G6" s="35"/>
      <c r="H6" s="37"/>
    </row>
    <row r="7" customFormat="false" ht="21" hidden="false" customHeight="true" outlineLevel="0" collapsed="false">
      <c r="A7" s="38"/>
      <c r="B7" s="37"/>
      <c r="C7" s="39"/>
      <c r="D7" s="35"/>
      <c r="E7" s="36"/>
      <c r="F7" s="35"/>
      <c r="G7" s="35"/>
      <c r="H7" s="37"/>
    </row>
    <row r="8" customFormat="false" ht="20.1" hidden="false" customHeight="true" outlineLevel="0" collapsed="false">
      <c r="A8" s="38"/>
      <c r="B8" s="37"/>
      <c r="C8" s="39"/>
      <c r="D8" s="35"/>
      <c r="E8" s="36"/>
      <c r="F8" s="35"/>
      <c r="G8" s="35"/>
      <c r="H8" s="37"/>
    </row>
    <row r="9" customFormat="false" ht="20.1" hidden="false" customHeight="true" outlineLevel="0" collapsed="false">
      <c r="A9" s="38"/>
      <c r="B9" s="37"/>
      <c r="C9" s="39"/>
      <c r="D9" s="35"/>
      <c r="E9" s="36"/>
      <c r="F9" s="35"/>
      <c r="G9" s="35"/>
      <c r="H9" s="37"/>
    </row>
    <row r="10" customFormat="false" ht="20.1" hidden="false" customHeight="true" outlineLevel="0" collapsed="false">
      <c r="A10" s="38"/>
      <c r="B10" s="37"/>
      <c r="C10" s="39"/>
      <c r="D10" s="35"/>
      <c r="E10" s="36"/>
      <c r="F10" s="35"/>
      <c r="G10" s="35"/>
      <c r="H10" s="37"/>
    </row>
    <row r="11" customFormat="false" ht="20.1" hidden="false" customHeight="true" outlineLevel="0" collapsed="false">
      <c r="A11" s="38"/>
      <c r="B11" s="37"/>
      <c r="C11" s="39"/>
      <c r="D11" s="35"/>
      <c r="E11" s="36"/>
      <c r="F11" s="35"/>
      <c r="G11" s="35"/>
      <c r="H11" s="37"/>
    </row>
    <row r="12" customFormat="false" ht="20.1" hidden="false" customHeight="true" outlineLevel="0" collapsed="false">
      <c r="A12" s="38"/>
      <c r="B12" s="37"/>
      <c r="C12" s="39"/>
      <c r="D12" s="35"/>
      <c r="E12" s="36"/>
      <c r="F12" s="35"/>
      <c r="G12" s="35"/>
      <c r="H12" s="37"/>
    </row>
    <row r="13" customFormat="false" ht="20.1" hidden="false" customHeight="true" outlineLevel="0" collapsed="false">
      <c r="A13" s="38"/>
      <c r="B13" s="37"/>
      <c r="C13" s="39"/>
      <c r="D13" s="35"/>
      <c r="E13" s="36"/>
      <c r="F13" s="35"/>
      <c r="G13" s="35"/>
      <c r="H13" s="37"/>
    </row>
    <row r="14" customFormat="false" ht="20.1" hidden="false" customHeight="true" outlineLevel="0" collapsed="false">
      <c r="A14" s="38"/>
      <c r="B14" s="37"/>
      <c r="C14" s="39"/>
      <c r="D14" s="35"/>
      <c r="E14" s="36"/>
      <c r="F14" s="35"/>
      <c r="G14" s="35"/>
      <c r="H14" s="37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37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0</v>
      </c>
      <c r="F26" s="46" t="n">
        <f aca="false">SUM(F5:F25)</f>
        <v>4000</v>
      </c>
      <c r="G26" s="47" t="n">
        <f aca="false">SUM(G5:G25)</f>
        <v>0</v>
      </c>
      <c r="H26" s="41"/>
    </row>
    <row r="27" customFormat="false" ht="20.1" hidden="false" customHeight="true" outlineLevel="0" collapsed="false">
      <c r="A27" s="44" t="s">
        <v>173</v>
      </c>
      <c r="B27" s="44"/>
      <c r="C27" s="44"/>
      <c r="D27" s="49" t="n">
        <f aca="false">SUM(D26,E26,F26,G26)</f>
        <v>4000</v>
      </c>
      <c r="E27" s="49"/>
      <c r="F27" s="49"/>
      <c r="G27" s="49"/>
      <c r="H27" s="41"/>
    </row>
    <row r="28" customFormat="false" ht="21.75" hidden="false" customHeight="true" outlineLevel="0" collapsed="false">
      <c r="A28" s="44" t="s">
        <v>175</v>
      </c>
      <c r="B28" s="44"/>
      <c r="C28" s="44"/>
      <c r="D28" s="51" t="n">
        <f aca="false">D3-D27</f>
        <v>-4000</v>
      </c>
      <c r="E28" s="51"/>
      <c r="F28" s="51"/>
      <c r="G28" s="51"/>
      <c r="H28" s="37"/>
    </row>
    <row r="29" customFormat="false" ht="20.1" hidden="false" customHeight="true" outlineLevel="0" collapsed="false">
      <c r="A29" s="53"/>
      <c r="B29" s="54"/>
      <c r="C29" s="53"/>
      <c r="D29" s="53"/>
      <c r="E29" s="53"/>
    </row>
    <row r="30" customFormat="false" ht="20.1" hidden="false" customHeight="true" outlineLevel="0" collapsed="false">
      <c r="A30" s="53"/>
      <c r="B30" s="54"/>
      <c r="C30" s="53"/>
      <c r="D30" s="53"/>
      <c r="E30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5546875" defaultRowHeight="13.8" zeroHeight="false" outlineLevelRow="0" outlineLevelCol="0"/>
  <cols>
    <col collapsed="false" customWidth="true" hidden="false" outlineLevel="0" max="64" min="1" style="1" width="7.87"/>
    <col collapsed="false" customWidth="false" hidden="false" outlineLevel="0" max="1024" min="65" style="1" width="8.86"/>
  </cols>
  <sheetData/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13.9" zeroHeight="false" outlineLevelRow="0" outlineLevelCol="0"/>
  <cols>
    <col collapsed="false" customWidth="true" hidden="false" outlineLevel="0" max="1" min="1" style="18" width="24.24"/>
    <col collapsed="false" customWidth="true" hidden="false" outlineLevel="0" max="2" min="2" style="18" width="38.76"/>
    <col collapsed="false" customWidth="true" hidden="false" outlineLevel="0" max="3" min="3" style="18" width="17.97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114</v>
      </c>
      <c r="B1" s="20" t="s">
        <v>113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1563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116"/>
      <c r="E3" s="116"/>
      <c r="F3" s="116"/>
      <c r="G3" s="116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/>
      <c r="B5" s="33"/>
      <c r="C5" s="34"/>
      <c r="D5" s="35"/>
      <c r="E5" s="36"/>
      <c r="F5" s="35"/>
      <c r="G5" s="35"/>
      <c r="H5" s="37"/>
    </row>
    <row r="6" customFormat="false" ht="20.1" hidden="false" customHeight="true" outlineLevel="0" collapsed="false">
      <c r="A6" s="38"/>
      <c r="B6" s="37"/>
      <c r="C6" s="39"/>
      <c r="D6" s="35"/>
      <c r="E6" s="36"/>
      <c r="F6" s="35"/>
      <c r="G6" s="35"/>
      <c r="H6" s="37"/>
    </row>
    <row r="7" customFormat="false" ht="21" hidden="false" customHeight="true" outlineLevel="0" collapsed="false">
      <c r="A7" s="38"/>
      <c r="B7" s="37"/>
      <c r="C7" s="39"/>
      <c r="D7" s="35"/>
      <c r="E7" s="36"/>
      <c r="F7" s="35"/>
      <c r="G7" s="35"/>
      <c r="H7" s="37"/>
    </row>
    <row r="8" customFormat="false" ht="20.1" hidden="false" customHeight="true" outlineLevel="0" collapsed="false">
      <c r="A8" s="38"/>
      <c r="B8" s="37"/>
      <c r="C8" s="39"/>
      <c r="D8" s="35"/>
      <c r="E8" s="36"/>
      <c r="F8" s="35"/>
      <c r="G8" s="35"/>
      <c r="H8" s="37"/>
    </row>
    <row r="9" customFormat="false" ht="20.1" hidden="false" customHeight="true" outlineLevel="0" collapsed="false">
      <c r="A9" s="38"/>
      <c r="B9" s="37"/>
      <c r="C9" s="39"/>
      <c r="D9" s="35"/>
      <c r="E9" s="36"/>
      <c r="F9" s="35"/>
      <c r="G9" s="35"/>
      <c r="H9" s="37"/>
    </row>
    <row r="10" customFormat="false" ht="20.1" hidden="false" customHeight="true" outlineLevel="0" collapsed="false">
      <c r="A10" s="38"/>
      <c r="B10" s="37"/>
      <c r="C10" s="39"/>
      <c r="D10" s="35"/>
      <c r="E10" s="36"/>
      <c r="F10" s="35"/>
      <c r="G10" s="35"/>
      <c r="H10" s="37"/>
    </row>
    <row r="11" customFormat="false" ht="20.1" hidden="false" customHeight="true" outlineLevel="0" collapsed="false">
      <c r="A11" s="38"/>
      <c r="B11" s="37"/>
      <c r="C11" s="39"/>
      <c r="D11" s="35"/>
      <c r="E11" s="36"/>
      <c r="F11" s="35"/>
      <c r="G11" s="35"/>
      <c r="H11" s="37"/>
    </row>
    <row r="12" customFormat="false" ht="20.1" hidden="false" customHeight="true" outlineLevel="0" collapsed="false">
      <c r="A12" s="38"/>
      <c r="B12" s="37"/>
      <c r="C12" s="39"/>
      <c r="D12" s="35"/>
      <c r="E12" s="36"/>
      <c r="F12" s="35"/>
      <c r="G12" s="35"/>
      <c r="H12" s="37"/>
    </row>
    <row r="13" customFormat="false" ht="20.1" hidden="false" customHeight="true" outlineLevel="0" collapsed="false">
      <c r="A13" s="38"/>
      <c r="B13" s="37"/>
      <c r="C13" s="39"/>
      <c r="D13" s="35"/>
      <c r="E13" s="36"/>
      <c r="F13" s="35"/>
      <c r="G13" s="35"/>
      <c r="H13" s="37"/>
    </row>
    <row r="14" customFormat="false" ht="20.1" hidden="false" customHeight="true" outlineLevel="0" collapsed="false">
      <c r="A14" s="38"/>
      <c r="B14" s="37"/>
      <c r="C14" s="39"/>
      <c r="D14" s="35"/>
      <c r="E14" s="36"/>
      <c r="F14" s="35"/>
      <c r="G14" s="35"/>
      <c r="H14" s="37"/>
    </row>
    <row r="15" customFormat="false" ht="20.1" hidden="false" customHeight="true" outlineLevel="0" collapsed="false">
      <c r="A15" s="38"/>
      <c r="B15" s="37"/>
      <c r="C15" s="39"/>
      <c r="D15" s="35"/>
      <c r="E15" s="36"/>
      <c r="F15" s="35"/>
      <c r="G15" s="35"/>
      <c r="H15" s="37"/>
    </row>
    <row r="16" customFormat="false" ht="20.1" hidden="false" customHeight="true" outlineLevel="0" collapsed="false">
      <c r="A16" s="38"/>
      <c r="B16" s="37"/>
      <c r="C16" s="39"/>
      <c r="D16" s="35"/>
      <c r="E16" s="36"/>
      <c r="F16" s="35"/>
      <c r="G16" s="35"/>
      <c r="H16" s="41"/>
    </row>
    <row r="17" customFormat="false" ht="20.1" hidden="false" customHeight="true" outlineLevel="0" collapsed="false">
      <c r="A17" s="38"/>
      <c r="B17" s="37"/>
      <c r="C17" s="39"/>
      <c r="D17" s="35"/>
      <c r="E17" s="36"/>
      <c r="F17" s="35"/>
      <c r="G17" s="35"/>
      <c r="H17" s="41"/>
    </row>
    <row r="18" customFormat="false" ht="20.1" hidden="false" customHeight="true" outlineLevel="0" collapsed="false">
      <c r="A18" s="38"/>
      <c r="B18" s="37"/>
      <c r="C18" s="39"/>
      <c r="D18" s="35"/>
      <c r="E18" s="36"/>
      <c r="F18" s="35"/>
      <c r="G18" s="35"/>
      <c r="H18" s="41"/>
    </row>
    <row r="19" customFormat="false" ht="20.1" hidden="false" customHeight="true" outlineLevel="0" collapsed="false">
      <c r="A19" s="38"/>
      <c r="B19" s="37"/>
      <c r="C19" s="39"/>
      <c r="D19" s="35"/>
      <c r="E19" s="36"/>
      <c r="F19" s="35"/>
      <c r="G19" s="35"/>
      <c r="H19" s="41"/>
    </row>
    <row r="20" customFormat="false" ht="20.1" hidden="false" customHeight="true" outlineLevel="0" collapsed="false">
      <c r="A20" s="38"/>
      <c r="B20" s="37"/>
      <c r="C20" s="39"/>
      <c r="D20" s="35"/>
      <c r="E20" s="36"/>
      <c r="F20" s="35"/>
      <c r="G20" s="35"/>
      <c r="H20" s="41"/>
    </row>
    <row r="21" customFormat="false" ht="20.1" hidden="false" customHeight="true" outlineLevel="0" collapsed="false">
      <c r="A21" s="38"/>
      <c r="B21" s="37"/>
      <c r="C21" s="39"/>
      <c r="D21" s="35"/>
      <c r="E21" s="36"/>
      <c r="F21" s="35"/>
      <c r="G21" s="35"/>
      <c r="H21" s="41"/>
    </row>
    <row r="22" customFormat="false" ht="20.1" hidden="false" customHeight="true" outlineLevel="0" collapsed="false">
      <c r="A22" s="38"/>
      <c r="B22" s="37"/>
      <c r="C22" s="39"/>
      <c r="D22" s="35"/>
      <c r="E22" s="36"/>
      <c r="F22" s="35"/>
      <c r="G22" s="35"/>
      <c r="H22" s="41"/>
    </row>
    <row r="23" customFormat="false" ht="20.1" hidden="false" customHeight="true" outlineLevel="0" collapsed="false">
      <c r="A23" s="38"/>
      <c r="B23" s="37"/>
      <c r="C23" s="39"/>
      <c r="D23" s="35"/>
      <c r="E23" s="36"/>
      <c r="F23" s="35"/>
      <c r="G23" s="35"/>
      <c r="H23" s="41"/>
    </row>
    <row r="24" customFormat="false" ht="20.1" hidden="false" customHeight="true" outlineLevel="0" collapsed="false">
      <c r="A24" s="38"/>
      <c r="B24" s="37"/>
      <c r="C24" s="39"/>
      <c r="D24" s="35"/>
      <c r="E24" s="36"/>
      <c r="F24" s="35"/>
      <c r="G24" s="35"/>
      <c r="H24" s="41"/>
    </row>
    <row r="25" customFormat="false" ht="20.1" hidden="false" customHeight="true" outlineLevel="0" collapsed="false">
      <c r="A25" s="38"/>
      <c r="B25" s="37"/>
      <c r="C25" s="39"/>
      <c r="D25" s="35"/>
      <c r="E25" s="36"/>
      <c r="F25" s="35"/>
      <c r="G25" s="35"/>
      <c r="H25" s="41"/>
    </row>
    <row r="26" customFormat="false" ht="20.1" hidden="false" customHeight="true" outlineLevel="0" collapsed="false">
      <c r="A26" s="44" t="s">
        <v>172</v>
      </c>
      <c r="B26" s="44"/>
      <c r="C26" s="44"/>
      <c r="D26" s="45" t="n">
        <f aca="false">SUM(D5:D25)</f>
        <v>0</v>
      </c>
      <c r="E26" s="46" t="n">
        <f aca="false">SUM(E5:E25)</f>
        <v>0</v>
      </c>
      <c r="F26" s="46" t="n">
        <f aca="false">SUM(F5:F25)</f>
        <v>0</v>
      </c>
      <c r="G26" s="47" t="n">
        <f aca="false">SUM(G5:G25)</f>
        <v>0</v>
      </c>
      <c r="H26" s="41"/>
    </row>
    <row r="27" customFormat="false" ht="20.1" hidden="false" customHeight="true" outlineLevel="0" collapsed="false">
      <c r="A27" s="44" t="s">
        <v>173</v>
      </c>
      <c r="B27" s="44"/>
      <c r="C27" s="44"/>
      <c r="D27" s="49" t="n">
        <f aca="false">SUM(D26,E26,F26,G26)</f>
        <v>0</v>
      </c>
      <c r="E27" s="49"/>
      <c r="F27" s="49"/>
      <c r="G27" s="49"/>
      <c r="H27" s="41"/>
    </row>
    <row r="28" customFormat="false" ht="21.75" hidden="false" customHeight="true" outlineLevel="0" collapsed="false">
      <c r="A28" s="44" t="s">
        <v>175</v>
      </c>
      <c r="B28" s="44"/>
      <c r="C28" s="44"/>
      <c r="D28" s="51" t="n">
        <f aca="false">D3-D27</f>
        <v>0</v>
      </c>
      <c r="E28" s="51"/>
      <c r="F28" s="51"/>
      <c r="G28" s="51"/>
      <c r="H28" s="37"/>
    </row>
    <row r="29" customFormat="false" ht="20.1" hidden="false" customHeight="true" outlineLevel="0" collapsed="false">
      <c r="A29" s="53"/>
      <c r="B29" s="54"/>
      <c r="C29" s="53"/>
      <c r="D29" s="53"/>
      <c r="E29" s="53"/>
    </row>
    <row r="30" customFormat="false" ht="20.1" hidden="false" customHeight="true" outlineLevel="0" collapsed="false">
      <c r="A30" s="53"/>
      <c r="B30" s="54"/>
      <c r="C30" s="53"/>
      <c r="D30" s="53"/>
      <c r="E30" s="53"/>
    </row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26:C26"/>
    <mergeCell ref="A27:C27"/>
    <mergeCell ref="D27:G27"/>
    <mergeCell ref="A28:C28"/>
    <mergeCell ref="D28:G28"/>
  </mergeCells>
  <hyperlinks>
    <hyperlink ref="H1" location="Indice!A1" display="ÍNDICE"/>
  </hyperlinks>
  <printOptions headings="false" gridLines="false" gridLinesSet="true" horizontalCentered="false" verticalCentered="false"/>
  <pageMargins left="0.511805555555556" right="0.511805555555556" top="0.7875" bottom="0.787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6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7421875" defaultRowHeight="20.1" zeroHeight="false" outlineLevelRow="0" outlineLevelCol="0"/>
  <cols>
    <col collapsed="false" customWidth="true" hidden="false" outlineLevel="0" max="1" min="1" style="18" width="21.17"/>
    <col collapsed="false" customWidth="true" hidden="false" outlineLevel="0" max="2" min="2" style="18" width="46.76"/>
    <col collapsed="false" customWidth="true" hidden="false" outlineLevel="0" max="3" min="3" style="18" width="16"/>
    <col collapsed="false" customWidth="true" hidden="false" outlineLevel="0" max="4" min="4" style="18" width="15.87"/>
    <col collapsed="false" customWidth="true" hidden="false" outlineLevel="0" max="5" min="5" style="18" width="15.01"/>
    <col collapsed="false" customWidth="true" hidden="false" outlineLevel="0" max="6" min="6" style="18" width="14.4"/>
    <col collapsed="false" customWidth="true" hidden="false" outlineLevel="0" max="7" min="7" style="18" width="14.77"/>
    <col collapsed="false" customWidth="true" hidden="false" outlineLevel="0" max="8" min="8" style="18" width="38.4"/>
    <col collapsed="false" customWidth="false" hidden="false" outlineLevel="0" max="1023" min="9" style="18" width="10.58"/>
    <col collapsed="false" customWidth="true" hidden="false" outlineLevel="0" max="1024" min="1024" style="18" width="8.86"/>
  </cols>
  <sheetData>
    <row r="1" customFormat="false" ht="20.1" hidden="false" customHeight="true" outlineLevel="0" collapsed="false">
      <c r="A1" s="19" t="s">
        <v>116</v>
      </c>
      <c r="B1" s="20" t="s">
        <v>1596</v>
      </c>
      <c r="C1" s="20"/>
      <c r="D1" s="20"/>
      <c r="E1" s="20"/>
      <c r="F1" s="20"/>
      <c r="G1" s="20"/>
      <c r="H1" s="21" t="s">
        <v>118</v>
      </c>
    </row>
    <row r="2" customFormat="false" ht="20.1" hidden="false" customHeight="true" outlineLevel="0" collapsed="false">
      <c r="A2" s="22"/>
      <c r="B2" s="23"/>
      <c r="C2" s="23"/>
      <c r="D2" s="24" t="s">
        <v>119</v>
      </c>
      <c r="E2" s="24"/>
      <c r="F2" s="24"/>
      <c r="G2" s="24"/>
      <c r="H2" s="21"/>
    </row>
    <row r="3" customFormat="false" ht="24" hidden="false" customHeight="true" outlineLevel="0" collapsed="false">
      <c r="A3" s="25" t="s">
        <v>120</v>
      </c>
      <c r="B3" s="26" t="s">
        <v>121</v>
      </c>
      <c r="C3" s="26" t="s">
        <v>122</v>
      </c>
      <c r="D3" s="27" t="n">
        <v>109832</v>
      </c>
      <c r="E3" s="27"/>
      <c r="F3" s="27"/>
      <c r="G3" s="27"/>
      <c r="H3" s="28" t="s">
        <v>123</v>
      </c>
    </row>
    <row r="4" customFormat="false" ht="33" hidden="false" customHeight="true" outlineLevel="0" collapsed="false">
      <c r="A4" s="25"/>
      <c r="B4" s="25"/>
      <c r="C4" s="25"/>
      <c r="D4" s="29" t="s">
        <v>124</v>
      </c>
      <c r="E4" s="30" t="s">
        <v>125</v>
      </c>
      <c r="F4" s="31" t="s">
        <v>126</v>
      </c>
      <c r="G4" s="31" t="s">
        <v>127</v>
      </c>
      <c r="H4" s="28"/>
    </row>
    <row r="5" customFormat="false" ht="20.1" hidden="false" customHeight="true" outlineLevel="0" collapsed="false">
      <c r="A5" s="32" t="s">
        <v>1541</v>
      </c>
      <c r="B5" s="33" t="s">
        <v>1544</v>
      </c>
      <c r="C5" s="34" t="s">
        <v>133</v>
      </c>
      <c r="D5" s="35"/>
      <c r="E5" s="36"/>
      <c r="F5" s="35" t="n">
        <v>3000</v>
      </c>
      <c r="G5" s="35"/>
      <c r="H5" s="37"/>
    </row>
    <row r="6" customFormat="false" ht="20.1" hidden="false" customHeight="true" outlineLevel="0" collapsed="false">
      <c r="A6" s="38" t="s">
        <v>1597</v>
      </c>
      <c r="B6" s="37" t="s">
        <v>1598</v>
      </c>
      <c r="C6" s="39" t="s">
        <v>133</v>
      </c>
      <c r="D6" s="35"/>
      <c r="E6" s="36" t="n">
        <v>850.67</v>
      </c>
      <c r="F6" s="35"/>
      <c r="G6" s="35"/>
      <c r="H6" s="37" t="s">
        <v>1599</v>
      </c>
    </row>
    <row r="7" customFormat="false" ht="21" hidden="false" customHeight="true" outlineLevel="0" collapsed="false">
      <c r="A7" s="38" t="s">
        <v>1600</v>
      </c>
      <c r="B7" s="37" t="s">
        <v>1544</v>
      </c>
      <c r="C7" s="39" t="s">
        <v>133</v>
      </c>
      <c r="D7" s="35"/>
      <c r="E7" s="36" t="n">
        <v>850.67</v>
      </c>
      <c r="F7" s="35"/>
      <c r="G7" s="35"/>
      <c r="H7" s="37" t="s">
        <v>1601</v>
      </c>
    </row>
    <row r="8" customFormat="false" ht="20.1" hidden="false" customHeight="true" outlineLevel="0" collapsed="false">
      <c r="A8" s="38" t="s">
        <v>1602</v>
      </c>
      <c r="B8" s="37" t="s">
        <v>1603</v>
      </c>
      <c r="C8" s="39" t="s">
        <v>635</v>
      </c>
      <c r="D8" s="35"/>
      <c r="E8" s="36" t="n">
        <v>797.1</v>
      </c>
      <c r="F8" s="35"/>
      <c r="G8" s="35"/>
      <c r="H8" s="37" t="s">
        <v>1604</v>
      </c>
    </row>
    <row r="9" customFormat="false" ht="20.1" hidden="false" customHeight="true" outlineLevel="0" collapsed="false">
      <c r="A9" s="38" t="s">
        <v>1605</v>
      </c>
      <c r="B9" s="37" t="s">
        <v>322</v>
      </c>
      <c r="C9" s="39" t="s">
        <v>133</v>
      </c>
      <c r="D9" s="35"/>
      <c r="E9" s="36"/>
      <c r="F9" s="35" t="n">
        <v>2500</v>
      </c>
      <c r="G9" s="35"/>
      <c r="H9" s="37"/>
    </row>
    <row r="10" customFormat="false" ht="20.1" hidden="false" customHeight="true" outlineLevel="0" collapsed="false">
      <c r="A10" s="38" t="s">
        <v>1606</v>
      </c>
      <c r="B10" s="37" t="s">
        <v>1607</v>
      </c>
      <c r="C10" s="39" t="s">
        <v>133</v>
      </c>
      <c r="D10" s="35"/>
      <c r="E10" s="36"/>
      <c r="F10" s="35" t="n">
        <v>360</v>
      </c>
      <c r="G10" s="35"/>
      <c r="H10" s="37"/>
    </row>
    <row r="11" customFormat="false" ht="20.1" hidden="false" customHeight="true" outlineLevel="0" collapsed="false">
      <c r="A11" s="38" t="s">
        <v>1608</v>
      </c>
      <c r="B11" s="37" t="s">
        <v>1609</v>
      </c>
      <c r="C11" s="39" t="s">
        <v>133</v>
      </c>
      <c r="D11" s="35"/>
      <c r="E11" s="36"/>
      <c r="F11" s="35" t="n">
        <v>1716.03</v>
      </c>
      <c r="G11" s="35"/>
      <c r="H11" s="37"/>
    </row>
    <row r="12" customFormat="false" ht="20.1" hidden="false" customHeight="true" outlineLevel="0" collapsed="false">
      <c r="A12" s="38" t="s">
        <v>1610</v>
      </c>
      <c r="B12" s="37" t="s">
        <v>296</v>
      </c>
      <c r="C12" s="39" t="s">
        <v>133</v>
      </c>
      <c r="D12" s="35"/>
      <c r="E12" s="36"/>
      <c r="F12" s="35" t="n">
        <v>4000</v>
      </c>
      <c r="G12" s="35"/>
      <c r="H12" s="37"/>
    </row>
    <row r="13" customFormat="false" ht="20.1" hidden="false" customHeight="true" outlineLevel="0" collapsed="false">
      <c r="A13" s="38" t="s">
        <v>1611</v>
      </c>
      <c r="B13" s="37" t="s">
        <v>1612</v>
      </c>
      <c r="C13" s="39" t="s">
        <v>133</v>
      </c>
      <c r="D13" s="35"/>
      <c r="E13" s="36"/>
      <c r="F13" s="35" t="n">
        <v>1280</v>
      </c>
      <c r="G13" s="35"/>
      <c r="H13" s="37"/>
    </row>
    <row r="14" customFormat="false" ht="20.1" hidden="false" customHeight="true" outlineLevel="0" collapsed="false">
      <c r="A14" s="38" t="s">
        <v>1613</v>
      </c>
      <c r="B14" s="37" t="s">
        <v>1614</v>
      </c>
      <c r="C14" s="39" t="s">
        <v>133</v>
      </c>
      <c r="D14" s="35"/>
      <c r="E14" s="36"/>
      <c r="F14" s="35" t="n">
        <v>1755.3</v>
      </c>
      <c r="G14" s="35"/>
      <c r="H14" s="37"/>
    </row>
    <row r="15" customFormat="false" ht="20.1" hidden="false" customHeight="true" outlineLevel="0" collapsed="false">
      <c r="A15" s="38" t="s">
        <v>1615</v>
      </c>
      <c r="B15" s="37" t="s">
        <v>1616</v>
      </c>
      <c r="C15" s="39" t="s">
        <v>133</v>
      </c>
      <c r="D15" s="35"/>
      <c r="E15" s="36"/>
      <c r="F15" s="35" t="n">
        <v>4000</v>
      </c>
      <c r="G15" s="35"/>
      <c r="H15" s="37"/>
    </row>
    <row r="16" customFormat="false" ht="20.1" hidden="false" customHeight="true" outlineLevel="0" collapsed="false">
      <c r="A16" s="38" t="s">
        <v>1617</v>
      </c>
      <c r="B16" s="37" t="s">
        <v>1618</v>
      </c>
      <c r="C16" s="39" t="s">
        <v>133</v>
      </c>
      <c r="D16" s="35"/>
      <c r="E16" s="36"/>
      <c r="F16" s="35" t="n">
        <v>986</v>
      </c>
      <c r="G16" s="35"/>
      <c r="H16" s="41"/>
    </row>
    <row r="17" customFormat="false" ht="20.1" hidden="false" customHeight="true" outlineLevel="0" collapsed="false">
      <c r="A17" s="38" t="s">
        <v>1619</v>
      </c>
      <c r="B17" s="37" t="s">
        <v>952</v>
      </c>
      <c r="C17" s="39" t="s">
        <v>133</v>
      </c>
      <c r="D17" s="35"/>
      <c r="E17" s="36"/>
      <c r="F17" s="35" t="n">
        <v>1500</v>
      </c>
      <c r="G17" s="35"/>
      <c r="H17" s="41"/>
    </row>
    <row r="18" customFormat="false" ht="20.1" hidden="false" customHeight="true" outlineLevel="0" collapsed="false">
      <c r="A18" s="38" t="s">
        <v>1620</v>
      </c>
      <c r="B18" s="37" t="s">
        <v>1621</v>
      </c>
      <c r="C18" s="39" t="s">
        <v>133</v>
      </c>
      <c r="D18" s="35"/>
      <c r="E18" s="36"/>
      <c r="F18" s="35" t="n">
        <v>480</v>
      </c>
      <c r="G18" s="35"/>
      <c r="H18" s="41"/>
    </row>
    <row r="19" customFormat="false" ht="20.1" hidden="false" customHeight="true" outlineLevel="0" collapsed="false">
      <c r="A19" s="38" t="s">
        <v>1622</v>
      </c>
      <c r="B19" s="37" t="s">
        <v>1623</v>
      </c>
      <c r="C19" s="39" t="s">
        <v>133</v>
      </c>
      <c r="D19" s="35"/>
      <c r="E19" s="36"/>
      <c r="F19" s="35" t="n">
        <v>480</v>
      </c>
      <c r="G19" s="35"/>
      <c r="H19" s="41"/>
    </row>
    <row r="20" customFormat="false" ht="20.1" hidden="false" customHeight="true" outlineLevel="0" collapsed="false">
      <c r="A20" s="38" t="s">
        <v>1624</v>
      </c>
      <c r="B20" s="37" t="s">
        <v>1625</v>
      </c>
      <c r="C20" s="39" t="s">
        <v>133</v>
      </c>
      <c r="D20" s="35"/>
      <c r="E20" s="36"/>
      <c r="F20" s="35" t="n">
        <v>2761.33</v>
      </c>
      <c r="G20" s="35"/>
      <c r="H20" s="41"/>
    </row>
    <row r="21" customFormat="false" ht="20.1" hidden="false" customHeight="true" outlineLevel="0" collapsed="false">
      <c r="A21" s="38" t="s">
        <v>1626</v>
      </c>
      <c r="B21" s="37" t="s">
        <v>1627</v>
      </c>
      <c r="C21" s="39" t="s">
        <v>133</v>
      </c>
      <c r="D21" s="35"/>
      <c r="E21" s="36"/>
      <c r="F21" s="35" t="n">
        <v>2500</v>
      </c>
      <c r="G21" s="35"/>
      <c r="H21" s="41"/>
    </row>
    <row r="22" customFormat="false" ht="20.1" hidden="false" customHeight="true" outlineLevel="0" collapsed="false">
      <c r="A22" s="38" t="s">
        <v>1628</v>
      </c>
      <c r="B22" s="37" t="s">
        <v>1629</v>
      </c>
      <c r="C22" s="39" t="s">
        <v>133</v>
      </c>
      <c r="D22" s="35"/>
      <c r="E22" s="36"/>
      <c r="F22" s="35" t="n">
        <v>1935</v>
      </c>
      <c r="G22" s="35"/>
      <c r="H22" s="41"/>
    </row>
    <row r="23" customFormat="false" ht="20.1" hidden="false" customHeight="true" outlineLevel="0" collapsed="false">
      <c r="A23" s="38" t="s">
        <v>1630</v>
      </c>
      <c r="B23" s="37" t="s">
        <v>1544</v>
      </c>
      <c r="C23" s="39" t="s">
        <v>133</v>
      </c>
      <c r="D23" s="35"/>
      <c r="E23" s="36"/>
      <c r="F23" s="35" t="n">
        <v>4000</v>
      </c>
      <c r="G23" s="35"/>
      <c r="H23" s="41"/>
    </row>
    <row r="24" customFormat="false" ht="20.1" hidden="false" customHeight="true" outlineLevel="0" collapsed="false">
      <c r="A24" s="32" t="s">
        <v>1631</v>
      </c>
      <c r="B24" s="33" t="s">
        <v>1632</v>
      </c>
      <c r="C24" s="34" t="s">
        <v>635</v>
      </c>
      <c r="D24" s="35"/>
      <c r="E24" s="36" t="n">
        <v>1298.6</v>
      </c>
      <c r="F24" s="35"/>
      <c r="G24" s="36"/>
      <c r="H24" s="145" t="s">
        <v>1633</v>
      </c>
    </row>
    <row r="25" customFormat="false" ht="20.1" hidden="false" customHeight="true" outlineLevel="0" collapsed="false">
      <c r="A25" s="38" t="s">
        <v>1634</v>
      </c>
      <c r="B25" s="37" t="s">
        <v>1635</v>
      </c>
      <c r="C25" s="39" t="s">
        <v>635</v>
      </c>
      <c r="D25" s="35"/>
      <c r="E25" s="36" t="n">
        <v>1298.6</v>
      </c>
      <c r="F25" s="35"/>
      <c r="G25" s="35"/>
      <c r="H25" s="146" t="s">
        <v>1633</v>
      </c>
    </row>
    <row r="26" customFormat="false" ht="20.1" hidden="false" customHeight="true" outlineLevel="0" collapsed="false">
      <c r="A26" s="38"/>
      <c r="B26" s="37" t="s">
        <v>106</v>
      </c>
      <c r="C26" s="39"/>
      <c r="D26" s="35"/>
      <c r="E26" s="36"/>
      <c r="F26" s="35" t="n">
        <v>5000</v>
      </c>
      <c r="G26" s="36"/>
      <c r="H26" s="37"/>
    </row>
    <row r="27" customFormat="false" ht="20.1" hidden="false" customHeight="true" outlineLevel="0" collapsed="false">
      <c r="A27" s="38"/>
      <c r="B27" s="37" t="s">
        <v>104</v>
      </c>
      <c r="C27" s="39"/>
      <c r="D27" s="35"/>
      <c r="E27" s="36"/>
      <c r="F27" s="35" t="n">
        <v>5000</v>
      </c>
      <c r="G27" s="36"/>
      <c r="H27" s="37"/>
    </row>
    <row r="28" customFormat="false" ht="20.1" hidden="false" customHeight="true" outlineLevel="0" collapsed="false">
      <c r="A28" s="38"/>
      <c r="B28" s="37" t="s">
        <v>102</v>
      </c>
      <c r="C28" s="39"/>
      <c r="D28" s="35"/>
      <c r="E28" s="36"/>
      <c r="F28" s="35" t="n">
        <v>5000</v>
      </c>
      <c r="G28" s="36"/>
      <c r="H28" s="37"/>
    </row>
    <row r="29" customFormat="false" ht="20.1" hidden="false" customHeight="true" outlineLevel="0" collapsed="false">
      <c r="A29" s="38"/>
      <c r="B29" s="37" t="s">
        <v>100</v>
      </c>
      <c r="C29" s="39"/>
      <c r="D29" s="35"/>
      <c r="E29" s="36"/>
      <c r="F29" s="35" t="n">
        <v>5000</v>
      </c>
      <c r="G29" s="36"/>
      <c r="H29" s="37"/>
    </row>
    <row r="30" customFormat="false" ht="20.1" hidden="false" customHeight="true" outlineLevel="0" collapsed="false">
      <c r="A30" s="38"/>
      <c r="B30" s="37" t="s">
        <v>98</v>
      </c>
      <c r="C30" s="39"/>
      <c r="D30" s="35"/>
      <c r="E30" s="36"/>
      <c r="F30" s="35" t="n">
        <v>5000</v>
      </c>
      <c r="G30" s="36"/>
      <c r="H30" s="37"/>
    </row>
    <row r="31" customFormat="false" ht="20.1" hidden="false" customHeight="true" outlineLevel="0" collapsed="false">
      <c r="A31" s="38"/>
      <c r="B31" s="37" t="s">
        <v>96</v>
      </c>
      <c r="C31" s="39"/>
      <c r="D31" s="35"/>
      <c r="E31" s="36"/>
      <c r="F31" s="35" t="n">
        <v>5000</v>
      </c>
      <c r="G31" s="36"/>
      <c r="H31" s="37"/>
    </row>
    <row r="32" customFormat="false" ht="20.1" hidden="false" customHeight="true" outlineLevel="0" collapsed="false">
      <c r="A32" s="38"/>
      <c r="B32" s="37" t="s">
        <v>8</v>
      </c>
      <c r="C32" s="39"/>
      <c r="D32" s="35"/>
      <c r="E32" s="36"/>
      <c r="F32" s="35" t="n">
        <v>5000</v>
      </c>
      <c r="G32" s="36"/>
      <c r="H32" s="37"/>
    </row>
    <row r="33" customFormat="false" ht="20.1" hidden="false" customHeight="true" outlineLevel="0" collapsed="false">
      <c r="A33" s="38" t="s">
        <v>1636</v>
      </c>
      <c r="B33" s="37" t="s">
        <v>1637</v>
      </c>
      <c r="C33" s="39" t="s">
        <v>133</v>
      </c>
      <c r="D33" s="35"/>
      <c r="E33" s="36"/>
      <c r="F33" s="35" t="n">
        <v>350</v>
      </c>
      <c r="G33" s="36"/>
      <c r="H33" s="37"/>
    </row>
    <row r="34" customFormat="false" ht="20.1" hidden="false" customHeight="true" outlineLevel="0" collapsed="false">
      <c r="A34" s="38" t="s">
        <v>1638</v>
      </c>
      <c r="B34" s="37" t="s">
        <v>1540</v>
      </c>
      <c r="C34" s="39" t="s">
        <v>133</v>
      </c>
      <c r="D34" s="35"/>
      <c r="E34" s="36"/>
      <c r="F34" s="35" t="n">
        <v>3950</v>
      </c>
      <c r="G34" s="36"/>
      <c r="H34" s="37"/>
    </row>
    <row r="35" customFormat="false" ht="20.1" hidden="false" customHeight="true" outlineLevel="0" collapsed="false">
      <c r="A35" s="38" t="s">
        <v>1639</v>
      </c>
      <c r="B35" s="37" t="s">
        <v>1640</v>
      </c>
      <c r="C35" s="39" t="s">
        <v>133</v>
      </c>
      <c r="D35" s="35"/>
      <c r="E35" s="36"/>
      <c r="F35" s="35" t="n">
        <v>2988</v>
      </c>
      <c r="G35" s="36"/>
      <c r="H35" s="37"/>
    </row>
    <row r="36" customFormat="false" ht="20.1" hidden="false" customHeight="true" outlineLevel="0" collapsed="false">
      <c r="A36" s="38" t="s">
        <v>1641</v>
      </c>
      <c r="B36" s="37" t="s">
        <v>1642</v>
      </c>
      <c r="C36" s="39" t="s">
        <v>133</v>
      </c>
      <c r="D36" s="35"/>
      <c r="E36" s="36"/>
      <c r="F36" s="35" t="n">
        <v>4000</v>
      </c>
      <c r="G36" s="36"/>
      <c r="H36" s="37"/>
    </row>
    <row r="37" customFormat="false" ht="20.1" hidden="false" customHeight="true" outlineLevel="0" collapsed="false">
      <c r="A37" s="38" t="s">
        <v>1643</v>
      </c>
      <c r="B37" s="37" t="s">
        <v>679</v>
      </c>
      <c r="C37" s="39" t="s">
        <v>133</v>
      </c>
      <c r="D37" s="35"/>
      <c r="E37" s="36"/>
      <c r="F37" s="35" t="n">
        <v>1107.36</v>
      </c>
      <c r="G37" s="36"/>
      <c r="H37" s="37"/>
    </row>
    <row r="38" customFormat="false" ht="20.1" hidden="false" customHeight="true" outlineLevel="0" collapsed="false">
      <c r="A38" s="38" t="s">
        <v>1644</v>
      </c>
      <c r="B38" s="37" t="s">
        <v>1645</v>
      </c>
      <c r="C38" s="39" t="s">
        <v>133</v>
      </c>
      <c r="D38" s="35"/>
      <c r="E38" s="36"/>
      <c r="F38" s="35" t="n">
        <v>1000</v>
      </c>
      <c r="G38" s="36"/>
      <c r="H38" s="37"/>
    </row>
    <row r="39" customFormat="false" ht="20.1" hidden="false" customHeight="true" outlineLevel="0" collapsed="false">
      <c r="A39" s="38" t="s">
        <v>1646</v>
      </c>
      <c r="B39" s="37" t="s">
        <v>681</v>
      </c>
      <c r="C39" s="39" t="s">
        <v>133</v>
      </c>
      <c r="D39" s="35"/>
      <c r="E39" s="36"/>
      <c r="F39" s="35" t="n">
        <v>2350</v>
      </c>
      <c r="G39" s="36"/>
      <c r="H39" s="37"/>
    </row>
    <row r="40" customFormat="false" ht="20.1" hidden="false" customHeight="true" outlineLevel="0" collapsed="false">
      <c r="A40" s="38" t="s">
        <v>1647</v>
      </c>
      <c r="B40" s="37" t="s">
        <v>428</v>
      </c>
      <c r="C40" s="39" t="s">
        <v>133</v>
      </c>
      <c r="D40" s="35"/>
      <c r="E40" s="36"/>
      <c r="F40" s="35" t="n">
        <v>300</v>
      </c>
      <c r="G40" s="36"/>
      <c r="H40" s="37"/>
    </row>
    <row r="41" customFormat="false" ht="20.1" hidden="false" customHeight="true" outlineLevel="0" collapsed="false">
      <c r="A41" s="38" t="s">
        <v>1648</v>
      </c>
      <c r="B41" s="37" t="s">
        <v>499</v>
      </c>
      <c r="C41" s="39" t="s">
        <v>133</v>
      </c>
      <c r="D41" s="35"/>
      <c r="E41" s="36"/>
      <c r="F41" s="35" t="n">
        <v>1500</v>
      </c>
      <c r="G41" s="36"/>
      <c r="H41" s="37"/>
    </row>
    <row r="42" customFormat="false" ht="20.1" hidden="false" customHeight="true" outlineLevel="0" collapsed="false">
      <c r="A42" s="38" t="s">
        <v>1649</v>
      </c>
      <c r="B42" s="37" t="s">
        <v>591</v>
      </c>
      <c r="C42" s="39" t="s">
        <v>133</v>
      </c>
      <c r="D42" s="35"/>
      <c r="E42" s="36"/>
      <c r="F42" s="35" t="n">
        <v>1000</v>
      </c>
      <c r="G42" s="36"/>
      <c r="H42" s="37"/>
    </row>
    <row r="43" customFormat="false" ht="20.1" hidden="false" customHeight="true" outlineLevel="0" collapsed="false">
      <c r="A43" s="38"/>
      <c r="B43" s="37"/>
      <c r="C43" s="39"/>
      <c r="D43" s="35"/>
      <c r="E43" s="36"/>
      <c r="F43" s="35"/>
      <c r="G43" s="36"/>
      <c r="H43" s="37"/>
    </row>
    <row r="44" customFormat="false" ht="20.1" hidden="false" customHeight="true" outlineLevel="0" collapsed="false">
      <c r="A44" s="38"/>
      <c r="B44" s="37"/>
      <c r="C44" s="39"/>
      <c r="D44" s="35"/>
      <c r="E44" s="36"/>
      <c r="F44" s="35"/>
      <c r="G44" s="36"/>
      <c r="H44" s="37"/>
    </row>
    <row r="45" customFormat="false" ht="20.1" hidden="false" customHeight="true" outlineLevel="0" collapsed="false">
      <c r="A45" s="38"/>
      <c r="B45" s="37"/>
      <c r="C45" s="39"/>
      <c r="D45" s="35"/>
      <c r="E45" s="36"/>
      <c r="F45" s="35"/>
      <c r="G45" s="36"/>
      <c r="H45" s="37"/>
    </row>
    <row r="46" customFormat="false" ht="20.1" hidden="false" customHeight="true" outlineLevel="0" collapsed="false">
      <c r="A46" s="38"/>
      <c r="B46" s="37"/>
      <c r="C46" s="39"/>
      <c r="D46" s="35"/>
      <c r="E46" s="36"/>
      <c r="F46" s="35"/>
      <c r="G46" s="35"/>
      <c r="H46" s="146"/>
    </row>
    <row r="47" customFormat="false" ht="20.1" hidden="false" customHeight="true" outlineLevel="0" collapsed="false">
      <c r="A47" s="38"/>
      <c r="B47" s="37"/>
      <c r="C47" s="39"/>
      <c r="D47" s="35"/>
      <c r="E47" s="36"/>
      <c r="F47" s="35"/>
      <c r="G47" s="35"/>
      <c r="H47" s="41"/>
    </row>
    <row r="48" customFormat="false" ht="20.1" hidden="false" customHeight="true" outlineLevel="0" collapsed="false">
      <c r="A48" s="38"/>
      <c r="B48" s="37"/>
      <c r="C48" s="39"/>
      <c r="D48" s="35"/>
      <c r="E48" s="36"/>
      <c r="F48" s="35"/>
      <c r="G48" s="35"/>
      <c r="H48" s="41"/>
    </row>
    <row r="49" customFormat="false" ht="20.1" hidden="false" customHeight="true" outlineLevel="0" collapsed="false">
      <c r="A49" s="44" t="s">
        <v>172</v>
      </c>
      <c r="B49" s="44"/>
      <c r="C49" s="44"/>
      <c r="D49" s="45" t="n">
        <f aca="false">SUM(D5:D48)</f>
        <v>0</v>
      </c>
      <c r="E49" s="46" t="n">
        <f aca="false">SUM(E5:E48)</f>
        <v>5095.64</v>
      </c>
      <c r="F49" s="46" t="n">
        <f aca="false">SUM(F5:F48)</f>
        <v>86799.02</v>
      </c>
      <c r="G49" s="47" t="n">
        <f aca="false">SUM(G5:G48)</f>
        <v>0</v>
      </c>
      <c r="H49" s="41"/>
    </row>
    <row r="50" customFormat="false" ht="20.1" hidden="false" customHeight="true" outlineLevel="0" collapsed="false">
      <c r="A50" s="44" t="s">
        <v>173</v>
      </c>
      <c r="B50" s="44"/>
      <c r="C50" s="44"/>
      <c r="D50" s="49" t="n">
        <f aca="false">SUM(D49,E49,F49,G49)</f>
        <v>91894.66</v>
      </c>
      <c r="E50" s="49"/>
      <c r="F50" s="49"/>
      <c r="G50" s="49"/>
      <c r="H50" s="41"/>
    </row>
    <row r="51" customFormat="false" ht="21.75" hidden="false" customHeight="true" outlineLevel="0" collapsed="false">
      <c r="A51" s="44" t="s">
        <v>175</v>
      </c>
      <c r="B51" s="44"/>
      <c r="C51" s="44"/>
      <c r="D51" s="51" t="n">
        <f aca="false">D3-D50</f>
        <v>17937.34</v>
      </c>
      <c r="E51" s="51"/>
      <c r="F51" s="51"/>
      <c r="G51" s="51"/>
      <c r="H51" s="37"/>
    </row>
    <row r="52" customFormat="false" ht="20.1" hidden="false" customHeight="true" outlineLevel="0" collapsed="false">
      <c r="A52" s="53"/>
      <c r="B52" s="54"/>
      <c r="C52" s="53"/>
      <c r="D52" s="53"/>
      <c r="E52" s="53"/>
    </row>
    <row r="53" customFormat="false" ht="20.1" hidden="false" customHeight="true" outlineLevel="0" collapsed="false">
      <c r="A53" s="53"/>
      <c r="B53" s="54"/>
      <c r="C53" s="53"/>
      <c r="D53" s="53"/>
      <c r="E53" s="53"/>
    </row>
    <row r="54" customFormat="false" ht="19.5" hidden="false" customHeight="true" outlineLevel="0" collapsed="false"/>
    <row r="55" customFormat="false" ht="19.5" hidden="false" customHeight="true" outlineLevel="0" collapsed="false"/>
    <row r="56" customFormat="false" ht="19.5" hidden="false" customHeight="true" outlineLevel="0" collapsed="false"/>
    <row r="57" customFormat="false" ht="19.5" hidden="false" customHeight="true" outlineLevel="0" collapsed="false"/>
    <row r="58" customFormat="false" ht="19.5" hidden="false" customHeight="true" outlineLevel="0" collapsed="false"/>
    <row r="59" customFormat="false" ht="19.5" hidden="false" customHeight="true" outlineLevel="0" collapsed="false"/>
    <row r="60" customFormat="false" ht="19.5" hidden="false" customHeight="true" outlineLevel="0" collapsed="false"/>
    <row r="61" customFormat="false" ht="19.5" hidden="false" customHeight="true" outlineLevel="0" collapsed="false"/>
    <row r="62" customFormat="false" ht="19.5" hidden="false" customHeight="true" outlineLevel="0" collapsed="false"/>
    <row r="63" customFormat="false" ht="19.5" hidden="false" customHeight="true" outlineLevel="0" collapsed="false"/>
    <row r="64" customFormat="false" ht="19.5" hidden="false" customHeight="true" outlineLevel="0" collapsed="false"/>
    <row r="65" customFormat="false" ht="19.5" hidden="false" customHeight="true" outlineLevel="0" collapsed="false"/>
    <row r="66" customFormat="false" ht="19.5" hidden="false" customHeight="true" outlineLevel="0" collapsed="false"/>
    <row r="67" customFormat="false" ht="19.5" hidden="false" customHeight="true" outlineLevel="0" collapsed="false"/>
    <row r="68" customFormat="false" ht="19.5" hidden="false" customHeight="true" outlineLevel="0" collapsed="false"/>
    <row r="69" customFormat="false" ht="19.5" hidden="false" customHeight="true" outlineLevel="0" collapsed="false"/>
    <row r="70" customFormat="false" ht="19.5" hidden="false" customHeight="true" outlineLevel="0" collapsed="false"/>
    <row r="71" customFormat="false" ht="19.5" hidden="false" customHeight="true" outlineLevel="0" collapsed="false"/>
    <row r="72" customFormat="false" ht="19.5" hidden="false" customHeight="true" outlineLevel="0" collapsed="false"/>
    <row r="73" customFormat="false" ht="19.5" hidden="false" customHeight="true" outlineLevel="0" collapsed="false"/>
    <row r="74" customFormat="false" ht="19.5" hidden="false" customHeight="true" outlineLevel="0" collapsed="false"/>
    <row r="75" customFormat="false" ht="19.5" hidden="false" customHeight="true" outlineLevel="0" collapsed="false"/>
    <row r="76" customFormat="false" ht="19.5" hidden="false" customHeight="true" outlineLevel="0" collapsed="false"/>
    <row r="77" customFormat="false" ht="19.5" hidden="false" customHeight="true" outlineLevel="0" collapsed="false"/>
    <row r="78" customFormat="false" ht="19.5" hidden="false" customHeight="true" outlineLevel="0" collapsed="false"/>
    <row r="79" customFormat="false" ht="19.5" hidden="false" customHeight="true" outlineLevel="0" collapsed="false"/>
    <row r="80" customFormat="false" ht="19.5" hidden="false" customHeight="true" outlineLevel="0" collapsed="false"/>
    <row r="81" customFormat="false" ht="19.5" hidden="false" customHeight="true" outlineLevel="0" collapsed="false"/>
    <row r="82" customFormat="false" ht="19.5" hidden="false" customHeight="true" outlineLevel="0" collapsed="false"/>
    <row r="83" customFormat="false" ht="19.5" hidden="false" customHeight="true" outlineLevel="0" collapsed="false"/>
    <row r="84" customFormat="false" ht="19.5" hidden="false" customHeight="true" outlineLevel="0" collapsed="false"/>
    <row r="85" customFormat="false" ht="19.5" hidden="false" customHeight="true" outlineLevel="0" collapsed="false"/>
    <row r="86" customFormat="false" ht="19.5" hidden="false" customHeight="true" outlineLevel="0" collapsed="false"/>
    <row r="87" customFormat="false" ht="19.5" hidden="false" customHeight="true" outlineLevel="0" collapsed="false"/>
    <row r="88" customFormat="false" ht="19.5" hidden="false" customHeight="true" outlineLevel="0" collapsed="false"/>
    <row r="89" customFormat="false" ht="19.5" hidden="false" customHeight="true" outlineLevel="0" collapsed="false"/>
    <row r="90" customFormat="false" ht="19.5" hidden="false" customHeight="true" outlineLevel="0" collapsed="false"/>
    <row r="91" customFormat="false" ht="19.5" hidden="false" customHeight="true" outlineLevel="0" collapsed="false"/>
    <row r="92" customFormat="false" ht="19.5" hidden="false" customHeight="true" outlineLevel="0" collapsed="false"/>
    <row r="93" customFormat="false" ht="19.5" hidden="false" customHeight="true" outlineLevel="0" collapsed="false"/>
    <row r="94" customFormat="false" ht="19.5" hidden="false" customHeight="true" outlineLevel="0" collapsed="false"/>
    <row r="95" customFormat="false" ht="19.5" hidden="false" customHeight="true" outlineLevel="0" collapsed="false"/>
    <row r="96" customFormat="false" ht="19.5" hidden="false" customHeight="true" outlineLevel="0" collapsed="false"/>
    <row r="97" customFormat="false" ht="19.5" hidden="false" customHeight="true" outlineLevel="0" collapsed="false"/>
    <row r="98" customFormat="false" ht="19.5" hidden="false" customHeight="true" outlineLevel="0" collapsed="false"/>
    <row r="99" customFormat="false" ht="19.5" hidden="false" customHeight="true" outlineLevel="0" collapsed="false"/>
    <row r="100" customFormat="false" ht="19.5" hidden="false" customHeight="true" outlineLevel="0" collapsed="false"/>
    <row r="101" customFormat="false" ht="19.5" hidden="false" customHeight="true" outlineLevel="0" collapsed="false"/>
    <row r="102" customFormat="false" ht="19.5" hidden="false" customHeight="true" outlineLevel="0" collapsed="false"/>
    <row r="103" customFormat="false" ht="19.5" hidden="false" customHeight="true" outlineLevel="0" collapsed="false"/>
    <row r="104" customFormat="false" ht="19.5" hidden="false" customHeight="true" outlineLevel="0" collapsed="false"/>
    <row r="105" customFormat="false" ht="19.5" hidden="false" customHeight="true" outlineLevel="0" collapsed="false"/>
    <row r="106" customFormat="false" ht="19.5" hidden="false" customHeight="true" outlineLevel="0" collapsed="false"/>
    <row r="107" customFormat="false" ht="19.5" hidden="false" customHeight="true" outlineLevel="0" collapsed="false"/>
    <row r="108" customFormat="false" ht="19.5" hidden="false" customHeight="true" outlineLevel="0" collapsed="false"/>
    <row r="109" customFormat="false" ht="19.5" hidden="false" customHeight="true" outlineLevel="0" collapsed="false"/>
    <row r="110" customFormat="false" ht="19.5" hidden="false" customHeight="true" outlineLevel="0" collapsed="false"/>
    <row r="111" customFormat="false" ht="19.5" hidden="false" customHeight="true" outlineLevel="0" collapsed="false"/>
    <row r="112" customFormat="false" ht="19.5" hidden="false" customHeight="true" outlineLevel="0" collapsed="false"/>
    <row r="113" customFormat="false" ht="19.5" hidden="false" customHeight="true" outlineLevel="0" collapsed="false"/>
    <row r="114" customFormat="false" ht="19.5" hidden="false" customHeight="true" outlineLevel="0" collapsed="false"/>
    <row r="115" customFormat="false" ht="19.5" hidden="false" customHeight="true" outlineLevel="0" collapsed="false"/>
    <row r="116" customFormat="false" ht="19.5" hidden="false" customHeight="true" outlineLevel="0" collapsed="false"/>
    <row r="117" customFormat="false" ht="19.5" hidden="false" customHeight="true" outlineLevel="0" collapsed="false"/>
    <row r="118" customFormat="false" ht="19.5" hidden="false" customHeight="true" outlineLevel="0" collapsed="false"/>
    <row r="119" customFormat="false" ht="19.5" hidden="false" customHeight="true" outlineLevel="0" collapsed="false"/>
    <row r="120" customFormat="false" ht="19.5" hidden="false" customHeight="true" outlineLevel="0" collapsed="false"/>
    <row r="121" customFormat="false" ht="19.5" hidden="false" customHeight="true" outlineLevel="0" collapsed="false"/>
    <row r="122" customFormat="false" ht="19.5" hidden="false" customHeight="true" outlineLevel="0" collapsed="false"/>
    <row r="123" customFormat="false" ht="19.5" hidden="false" customHeight="true" outlineLevel="0" collapsed="false"/>
    <row r="124" customFormat="false" ht="19.5" hidden="false" customHeight="true" outlineLevel="0" collapsed="false"/>
    <row r="125" customFormat="false" ht="19.5" hidden="false" customHeight="true" outlineLevel="0" collapsed="false"/>
    <row r="126" customFormat="false" ht="19.5" hidden="false" customHeight="true" outlineLevel="0" collapsed="false"/>
    <row r="127" customFormat="false" ht="19.5" hidden="false" customHeight="true" outlineLevel="0" collapsed="false"/>
    <row r="128" customFormat="false" ht="19.5" hidden="false" customHeight="true" outlineLevel="0" collapsed="false"/>
    <row r="129" customFormat="false" ht="19.5" hidden="false" customHeight="true" outlineLevel="0" collapsed="false"/>
    <row r="130" customFormat="false" ht="19.5" hidden="false" customHeight="true" outlineLevel="0" collapsed="false"/>
    <row r="131" customFormat="false" ht="19.5" hidden="false" customHeight="true" outlineLevel="0" collapsed="false"/>
    <row r="132" customFormat="false" ht="19.5" hidden="false" customHeight="true" outlineLevel="0" collapsed="false"/>
    <row r="133" customFormat="false" ht="19.5" hidden="false" customHeight="true" outlineLevel="0" collapsed="false"/>
    <row r="134" customFormat="false" ht="19.5" hidden="false" customHeight="true" outlineLevel="0" collapsed="false"/>
    <row r="135" customFormat="false" ht="19.5" hidden="false" customHeight="true" outlineLevel="0" collapsed="false"/>
    <row r="136" customFormat="false" ht="19.5" hidden="false" customHeight="true" outlineLevel="0" collapsed="false"/>
    <row r="137" customFormat="false" ht="19.5" hidden="false" customHeight="true" outlineLevel="0" collapsed="false"/>
    <row r="138" customFormat="false" ht="19.5" hidden="false" customHeight="true" outlineLevel="0" collapsed="false"/>
    <row r="139" customFormat="false" ht="19.5" hidden="false" customHeight="true" outlineLevel="0" collapsed="false"/>
    <row r="140" customFormat="false" ht="19.5" hidden="false" customHeight="true" outlineLevel="0" collapsed="false"/>
    <row r="141" customFormat="false" ht="19.5" hidden="false" customHeight="true" outlineLevel="0" collapsed="false"/>
    <row r="142" customFormat="false" ht="19.5" hidden="false" customHeight="true" outlineLevel="0" collapsed="false"/>
    <row r="143" customFormat="false" ht="19.5" hidden="false" customHeight="true" outlineLevel="0" collapsed="false"/>
    <row r="144" customFormat="false" ht="19.5" hidden="false" customHeight="true" outlineLevel="0" collapsed="false"/>
    <row r="145" customFormat="false" ht="19.5" hidden="false" customHeight="true" outlineLevel="0" collapsed="false"/>
    <row r="146" customFormat="false" ht="19.5" hidden="false" customHeight="true" outlineLevel="0" collapsed="false"/>
    <row r="147" customFormat="false" ht="19.5" hidden="false" customHeight="true" outlineLevel="0" collapsed="false"/>
    <row r="148" customFormat="false" ht="19.5" hidden="false" customHeight="true" outlineLevel="0" collapsed="false"/>
    <row r="149" customFormat="false" ht="19.5" hidden="false" customHeight="true" outlineLevel="0" collapsed="false"/>
    <row r="150" customFormat="false" ht="19.5" hidden="false" customHeight="true" outlineLevel="0" collapsed="false"/>
    <row r="151" customFormat="false" ht="19.5" hidden="false" customHeight="true" outlineLevel="0" collapsed="false"/>
    <row r="152" customFormat="false" ht="19.5" hidden="false" customHeight="true" outlineLevel="0" collapsed="false"/>
    <row r="153" customFormat="false" ht="19.5" hidden="false" customHeight="true" outlineLevel="0" collapsed="false"/>
    <row r="154" customFormat="false" ht="19.5" hidden="false" customHeight="true" outlineLevel="0" collapsed="false"/>
    <row r="155" customFormat="false" ht="19.5" hidden="false" customHeight="true" outlineLevel="0" collapsed="false"/>
    <row r="156" customFormat="false" ht="19.5" hidden="false" customHeight="true" outlineLevel="0" collapsed="false"/>
    <row r="157" customFormat="false" ht="19.5" hidden="false" customHeight="true" outlineLevel="0" collapsed="false"/>
    <row r="158" customFormat="false" ht="19.5" hidden="false" customHeight="true" outlineLevel="0" collapsed="false"/>
    <row r="159" customFormat="false" ht="19.5" hidden="false" customHeight="true" outlineLevel="0" collapsed="false"/>
    <row r="160" customFormat="false" ht="19.5" hidden="false" customHeight="true" outlineLevel="0" collapsed="false"/>
    <row r="161" customFormat="false" ht="19.5" hidden="false" customHeight="true" outlineLevel="0" collapsed="false"/>
    <row r="162" customFormat="false" ht="19.5" hidden="false" customHeight="true" outlineLevel="0" collapsed="false"/>
    <row r="163" customFormat="false" ht="19.5" hidden="false" customHeight="true" outlineLevel="0" collapsed="false"/>
    <row r="164" customFormat="false" ht="19.5" hidden="false" customHeight="true" outlineLevel="0" collapsed="false"/>
    <row r="165" customFormat="false" ht="19.5" hidden="false" customHeight="true" outlineLevel="0" collapsed="false"/>
    <row r="166" customFormat="false" ht="19.5" hidden="false" customHeight="true" outlineLevel="0" collapsed="false"/>
    <row r="167" customFormat="false" ht="19.5" hidden="false" customHeight="true" outlineLevel="0" collapsed="false"/>
    <row r="168" customFormat="false" ht="19.5" hidden="false" customHeight="true" outlineLevel="0" collapsed="false"/>
  </sheetData>
  <mergeCells count="14">
    <mergeCell ref="B1:G1"/>
    <mergeCell ref="H1:H2"/>
    <mergeCell ref="B2:C2"/>
    <mergeCell ref="D2:G2"/>
    <mergeCell ref="A3:A4"/>
    <mergeCell ref="B3:B4"/>
    <mergeCell ref="C3:C4"/>
    <mergeCell ref="D3:G3"/>
    <mergeCell ref="H3:H4"/>
    <mergeCell ref="A49:C49"/>
    <mergeCell ref="A50:C50"/>
    <mergeCell ref="D50:G50"/>
    <mergeCell ref="A51:C51"/>
    <mergeCell ref="D51:G51"/>
  </mergeCells>
  <hyperlinks>
    <hyperlink ref="H1" location="Indice!A1" display="ÍNDICE"/>
  </hyperlinks>
  <printOptions headings="false" gridLines="false" gridLinesSet="true" horizontalCentered="false" verticalCentered="false"/>
  <pageMargins left="0.25" right="0.25" top="0.75" bottom="0.75" header="0.75" footer="0.75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7.87109375" defaultRowHeight="13.8" zeroHeight="false" outlineLevelRow="0" outlineLevelCol="0"/>
  <cols>
    <col collapsed="false" customWidth="true" hidden="false" outlineLevel="0" max="1" min="1" style="1" width="17.84"/>
    <col collapsed="false" customWidth="true" hidden="false" outlineLevel="0" max="2" min="2" style="1" width="40.36"/>
    <col collapsed="false" customWidth="true" hidden="false" outlineLevel="0" max="3" min="3" style="1" width="12.06"/>
    <col collapsed="false" customWidth="true" hidden="false" outlineLevel="0" max="4" min="4" style="1" width="23.38"/>
    <col collapsed="false" customWidth="true" hidden="false" outlineLevel="0" max="5" min="5" style="1" width="9.72"/>
    <col collapsed="false" customWidth="false" hidden="false" outlineLevel="0" max="1023" min="6" style="1" width="7.87"/>
    <col collapsed="false" customWidth="true" hidden="false" outlineLevel="0" max="1024" min="1024" style="1" width="8.86"/>
  </cols>
  <sheetData>
    <row r="1" customFormat="false" ht="38.25" hidden="false" customHeight="true" outlineLevel="0" collapsed="false">
      <c r="A1" s="1" t="s">
        <v>1650</v>
      </c>
    </row>
    <row r="2" customFormat="false" ht="20.1" hidden="false" customHeight="true" outlineLevel="0" collapsed="false">
      <c r="A2" s="82" t="s">
        <v>1651</v>
      </c>
      <c r="B2" s="83" t="s">
        <v>1652</v>
      </c>
      <c r="C2" s="84" t="s">
        <v>133</v>
      </c>
      <c r="D2" s="85" t="s">
        <v>126</v>
      </c>
      <c r="E2" s="80"/>
      <c r="F2" s="80" t="n">
        <v>2000</v>
      </c>
    </row>
    <row r="3" customFormat="false" ht="20.1" hidden="false" customHeight="true" outlineLevel="0" collapsed="false">
      <c r="A3" s="82" t="s">
        <v>1653</v>
      </c>
      <c r="B3" s="83" t="s">
        <v>917</v>
      </c>
      <c r="C3" s="84" t="s">
        <v>133</v>
      </c>
      <c r="D3" s="85" t="s">
        <v>126</v>
      </c>
      <c r="E3" s="80"/>
      <c r="F3" s="80" t="n">
        <v>2000</v>
      </c>
    </row>
    <row r="4" customFormat="false" ht="20.1" hidden="false" customHeight="true" outlineLevel="0" collapsed="false">
      <c r="A4" s="147" t="s">
        <v>1654</v>
      </c>
      <c r="B4" s="148" t="s">
        <v>900</v>
      </c>
      <c r="C4" s="87" t="s">
        <v>133</v>
      </c>
      <c r="D4" s="87" t="s">
        <v>126</v>
      </c>
      <c r="E4" s="86"/>
      <c r="F4" s="86" t="n">
        <v>2000</v>
      </c>
    </row>
    <row r="5" customFormat="false" ht="20.1" hidden="false" customHeight="true" outlineLevel="0" collapsed="false">
      <c r="A5" s="147" t="s">
        <v>1655</v>
      </c>
      <c r="B5" s="148" t="s">
        <v>898</v>
      </c>
      <c r="C5" s="87" t="s">
        <v>133</v>
      </c>
      <c r="D5" s="87" t="s">
        <v>126</v>
      </c>
      <c r="E5" s="86"/>
      <c r="F5" s="86" t="n">
        <v>2000</v>
      </c>
    </row>
    <row r="6" customFormat="false" ht="20.1" hidden="false" customHeight="true" outlineLevel="0" collapsed="false">
      <c r="A6" s="147" t="s">
        <v>1656</v>
      </c>
      <c r="B6" s="148" t="s">
        <v>1657</v>
      </c>
      <c r="C6" s="87" t="s">
        <v>133</v>
      </c>
      <c r="D6" s="87" t="s">
        <v>126</v>
      </c>
      <c r="E6" s="86"/>
      <c r="F6" s="86" t="n">
        <v>2000</v>
      </c>
    </row>
    <row r="7" customFormat="false" ht="20.1" hidden="false" customHeight="true" outlineLevel="0" collapsed="false">
      <c r="A7" s="147" t="s">
        <v>1658</v>
      </c>
      <c r="B7" s="148" t="s">
        <v>1659</v>
      </c>
      <c r="C7" s="87" t="s">
        <v>133</v>
      </c>
      <c r="D7" s="87" t="s">
        <v>126</v>
      </c>
      <c r="E7" s="86"/>
      <c r="F7" s="86" t="n">
        <v>2000</v>
      </c>
    </row>
    <row r="8" customFormat="false" ht="20.1" hidden="false" customHeight="true" outlineLevel="0" collapsed="false">
      <c r="A8" s="147" t="s">
        <v>1660</v>
      </c>
      <c r="B8" s="148" t="s">
        <v>909</v>
      </c>
      <c r="C8" s="87" t="s">
        <v>133</v>
      </c>
      <c r="D8" s="87" t="s">
        <v>126</v>
      </c>
      <c r="E8" s="86"/>
      <c r="F8" s="86" t="n">
        <v>2000</v>
      </c>
    </row>
  </sheetData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5546875" defaultRowHeight="20.1" zeroHeight="false" outlineLevelRow="0" outlineLevelCol="0"/>
  <cols>
    <col collapsed="false" customWidth="false" hidden="false" outlineLevel="0" max="1" min="1" style="1" width="8.86"/>
    <col collapsed="false" customWidth="true" hidden="false" outlineLevel="0" max="2" min="2" style="3" width="56.61"/>
    <col collapsed="false" customWidth="true" hidden="false" outlineLevel="0" max="3" min="3" style="1" width="24.61"/>
    <col collapsed="false" customWidth="true" hidden="false" outlineLevel="0" max="4" min="4" style="1" width="23.87"/>
    <col collapsed="false" customWidth="true" hidden="false" outlineLevel="0" max="6" min="5" style="1" width="18.95"/>
    <col collapsed="false" customWidth="true" hidden="false" outlineLevel="0" max="7" min="7" style="1" width="17.35"/>
    <col collapsed="false" customWidth="true" hidden="false" outlineLevel="0" max="64" min="8" style="1" width="7.87"/>
    <col collapsed="false" customWidth="false" hidden="false" outlineLevel="0" max="1024" min="65" style="1" width="8.86"/>
  </cols>
  <sheetData>
    <row r="1" customFormat="false" ht="26.25" hidden="false" customHeight="true" outlineLevel="0" collapsed="false">
      <c r="A1" s="19" t="s">
        <v>1661</v>
      </c>
      <c r="B1" s="19"/>
      <c r="C1" s="19"/>
      <c r="D1" s="19"/>
      <c r="E1" s="21" t="s">
        <v>1662</v>
      </c>
      <c r="F1" s="149" t="n">
        <v>975000</v>
      </c>
      <c r="G1" s="149" t="n">
        <v>200000</v>
      </c>
    </row>
    <row r="2" customFormat="false" ht="20.1" hidden="false" customHeight="true" outlineLevel="0" collapsed="false">
      <c r="A2" s="150"/>
      <c r="B2" s="151" t="s">
        <v>1</v>
      </c>
      <c r="C2" s="152" t="s">
        <v>2</v>
      </c>
      <c r="D2" s="152" t="s">
        <v>1663</v>
      </c>
      <c r="E2" s="21"/>
      <c r="F2" s="153" t="s">
        <v>1664</v>
      </c>
      <c r="G2" s="153" t="s">
        <v>127</v>
      </c>
    </row>
    <row r="3" s="156" customFormat="true" ht="20.1" hidden="false" customHeight="true" outlineLevel="0" collapsed="false">
      <c r="A3" s="9" t="n">
        <v>1</v>
      </c>
      <c r="B3" s="154" t="s">
        <v>3</v>
      </c>
      <c r="C3" s="11" t="s">
        <v>4</v>
      </c>
      <c r="D3" s="155" t="n">
        <f aca="false">PROPADM!D$36</f>
        <v>1205.36</v>
      </c>
      <c r="F3" s="157" t="n">
        <f aca="false">PROPADM!F34</f>
        <v>6698.64</v>
      </c>
      <c r="G3" s="157" t="n">
        <f aca="false">PROPADM!G34</f>
        <v>2502</v>
      </c>
    </row>
    <row r="4" s="156" customFormat="true" ht="20.1" hidden="false" customHeight="true" outlineLevel="0" collapsed="false">
      <c r="A4" s="9" t="n">
        <v>2</v>
      </c>
      <c r="B4" s="154" t="s">
        <v>5</v>
      </c>
      <c r="C4" s="11" t="s">
        <v>6</v>
      </c>
      <c r="D4" s="155" t="n">
        <f aca="false">PPGAGRI!D$44</f>
        <v>-3780.2</v>
      </c>
      <c r="F4" s="157" t="n">
        <f aca="false">PPGAGRI!F42</f>
        <v>4000</v>
      </c>
      <c r="G4" s="157" t="n">
        <f aca="false">PPGAGRI!G42</f>
        <v>30822.2</v>
      </c>
    </row>
    <row r="5" s="156" customFormat="true" ht="20.1" hidden="false" customHeight="true" outlineLevel="0" collapsed="false">
      <c r="A5" s="9" t="n">
        <v>3</v>
      </c>
      <c r="B5" s="154" t="s">
        <v>7</v>
      </c>
      <c r="C5" s="11" t="s">
        <v>8</v>
      </c>
      <c r="D5" s="155" t="n">
        <f aca="false">PPGA!D$27</f>
        <v>5000</v>
      </c>
      <c r="F5" s="157" t="n">
        <v>2780</v>
      </c>
      <c r="G5" s="157" t="n">
        <f aca="false">PPGA!G25</f>
        <v>0</v>
      </c>
    </row>
    <row r="6" s="156" customFormat="true" ht="20.1" hidden="false" customHeight="true" outlineLevel="0" collapsed="false">
      <c r="A6" s="9" t="n">
        <v>4</v>
      </c>
      <c r="B6" s="154" t="s">
        <v>9</v>
      </c>
      <c r="C6" s="11" t="s">
        <v>10</v>
      </c>
      <c r="D6" s="155" t="n">
        <f aca="false">PROARQ!D$35</f>
        <v>23.0800000000017</v>
      </c>
      <c r="F6" s="157" t="n">
        <f aca="false">PROARQ!F33</f>
        <v>7600.84</v>
      </c>
      <c r="G6" s="157" t="n">
        <f aca="false">PROARQ!G33</f>
        <v>15880.08</v>
      </c>
    </row>
    <row r="7" s="156" customFormat="true" ht="20.1" hidden="false" customHeight="true" outlineLevel="0" collapsed="false">
      <c r="A7" s="9" t="n">
        <v>5</v>
      </c>
      <c r="B7" s="154" t="s">
        <v>11</v>
      </c>
      <c r="C7" s="11" t="s">
        <v>12</v>
      </c>
      <c r="D7" s="155" t="n">
        <f aca="false">PROBP!D$29</f>
        <v>0.959999999999127</v>
      </c>
      <c r="F7" s="157" t="n">
        <f aca="false">PROBP!F27</f>
        <v>8329.04</v>
      </c>
      <c r="G7" s="157" t="n">
        <f aca="false">PROBP!G27</f>
        <v>500</v>
      </c>
    </row>
    <row r="8" s="156" customFormat="true" ht="20.1" hidden="false" customHeight="true" outlineLevel="0" collapsed="false">
      <c r="A8" s="9" t="n">
        <v>6</v>
      </c>
      <c r="B8" s="13" t="s">
        <v>1665</v>
      </c>
      <c r="C8" s="11" t="s">
        <v>14</v>
      </c>
      <c r="D8" s="155" t="n">
        <f aca="false">PROBIO!D$22</f>
        <v>506.35</v>
      </c>
      <c r="F8" s="157" t="n">
        <f aca="false">PROBIO!F20</f>
        <v>8587.65</v>
      </c>
      <c r="G8" s="157" t="n">
        <f aca="false">PROBIO!G20</f>
        <v>508</v>
      </c>
    </row>
    <row r="9" s="156" customFormat="true" ht="20.1" hidden="false" customHeight="true" outlineLevel="0" collapsed="false">
      <c r="A9" s="9" t="n">
        <v>7</v>
      </c>
      <c r="B9" s="154" t="s">
        <v>15</v>
      </c>
      <c r="C9" s="11" t="s">
        <v>16</v>
      </c>
      <c r="D9" s="155" t="n">
        <f aca="false">PROCC!D$29</f>
        <v>25870.23</v>
      </c>
      <c r="E9" s="156" t="s">
        <v>1666</v>
      </c>
      <c r="F9" s="157" t="n">
        <f aca="false">PROCC!F27</f>
        <v>7085.77</v>
      </c>
      <c r="G9" s="157" t="n">
        <f aca="false">PROCC!G27</f>
        <v>0</v>
      </c>
    </row>
    <row r="10" s="156" customFormat="true" ht="20.1" hidden="false" customHeight="true" outlineLevel="0" collapsed="false">
      <c r="A10" s="9" t="n">
        <v>8</v>
      </c>
      <c r="B10" s="154" t="s">
        <v>17</v>
      </c>
      <c r="C10" s="11" t="s">
        <v>18</v>
      </c>
      <c r="D10" s="155" t="n">
        <f aca="false">P2CEM!D$35</f>
        <v>5292.69</v>
      </c>
      <c r="F10" s="157" t="n">
        <f aca="false">P2CEM!F33</f>
        <v>24540.23</v>
      </c>
      <c r="G10" s="157" t="n">
        <f aca="false">P2CEM!G33</f>
        <v>7623.08</v>
      </c>
    </row>
    <row r="11" s="156" customFormat="true" ht="20.1" hidden="false" customHeight="true" outlineLevel="0" collapsed="false">
      <c r="A11" s="9" t="n">
        <v>9</v>
      </c>
      <c r="B11" s="154" t="s">
        <v>19</v>
      </c>
      <c r="C11" s="11" t="s">
        <v>20</v>
      </c>
      <c r="D11" s="155" t="n">
        <f aca="false">PROCTA!D$23</f>
        <v>-267</v>
      </c>
      <c r="F11" s="157" t="n">
        <f aca="false">PROCTA!F21</f>
        <v>14175</v>
      </c>
      <c r="G11" s="157" t="n">
        <f aca="false">PROCTA!G21</f>
        <v>0</v>
      </c>
    </row>
    <row r="12" s="156" customFormat="true" ht="20.1" hidden="false" customHeight="true" outlineLevel="0" collapsed="false">
      <c r="A12" s="9" t="n">
        <v>10</v>
      </c>
      <c r="B12" s="154" t="s">
        <v>21</v>
      </c>
      <c r="C12" s="11" t="s">
        <v>22</v>
      </c>
      <c r="D12" s="155" t="n">
        <f aca="false">PPGCAS!D$32</f>
        <v>-789.099999999999</v>
      </c>
      <c r="F12" s="157" t="n">
        <f aca="false">PPGCAS!F30</f>
        <v>14670.1</v>
      </c>
      <c r="G12" s="157" t="n">
        <f aca="false">PPGCAS!G30</f>
        <v>357</v>
      </c>
    </row>
    <row r="13" s="156" customFormat="true" ht="20.1" hidden="false" customHeight="true" outlineLevel="0" collapsed="false">
      <c r="A13" s="9" t="n">
        <v>11</v>
      </c>
      <c r="B13" s="154" t="s">
        <v>23</v>
      </c>
      <c r="C13" s="11" t="s">
        <v>24</v>
      </c>
      <c r="D13" s="155" t="n">
        <f aca="false">PPGCNUT!D$24</f>
        <v>-1560</v>
      </c>
      <c r="F13" s="157" t="n">
        <f aca="false">PPGCNUT!F22</f>
        <v>17454</v>
      </c>
      <c r="G13" s="157" t="n">
        <f aca="false">PPGCNUT!G22</f>
        <v>0</v>
      </c>
    </row>
    <row r="14" s="156" customFormat="true" ht="20.1" hidden="false" customHeight="true" outlineLevel="0" collapsed="false">
      <c r="A14" s="9" t="n">
        <v>12</v>
      </c>
      <c r="B14" s="154" t="s">
        <v>25</v>
      </c>
      <c r="C14" s="11" t="s">
        <v>26</v>
      </c>
      <c r="D14" s="155" t="n">
        <f aca="false">PPGCR!D$28</f>
        <v>0</v>
      </c>
      <c r="F14" s="157" t="n">
        <f aca="false">PPGCR!F26</f>
        <v>6250</v>
      </c>
      <c r="G14" s="157" t="n">
        <f aca="false">PPGCR!G26</f>
        <v>0</v>
      </c>
    </row>
    <row r="15" s="156" customFormat="true" ht="20.1" hidden="false" customHeight="true" outlineLevel="0" collapsed="false">
      <c r="A15" s="9" t="n">
        <v>13</v>
      </c>
      <c r="B15" s="158" t="s">
        <v>737</v>
      </c>
      <c r="C15" s="11" t="s">
        <v>28</v>
      </c>
      <c r="D15" s="155" t="n">
        <f aca="false">PPGCS!D$76</f>
        <v>-8004</v>
      </c>
      <c r="F15" s="157" t="n">
        <f aca="false">PPGCS!F74</f>
        <v>126050</v>
      </c>
      <c r="G15" s="157" t="n">
        <f aca="false">PPGCS!G74</f>
        <v>21500</v>
      </c>
    </row>
    <row r="16" s="156" customFormat="true" ht="20.1" hidden="false" customHeight="true" outlineLevel="0" collapsed="false">
      <c r="A16" s="9" t="n">
        <v>14</v>
      </c>
      <c r="B16" s="158" t="s">
        <v>29</v>
      </c>
      <c r="C16" s="11" t="s">
        <v>30</v>
      </c>
      <c r="D16" s="155" t="n">
        <f aca="false">PPGCF!D$36</f>
        <v>980.859999999993</v>
      </c>
      <c r="F16" s="157" t="n">
        <f aca="false">PPGCF!F34</f>
        <v>25677.56</v>
      </c>
      <c r="G16" s="157" t="n">
        <f aca="false">PPGCF!G34</f>
        <v>11419.58</v>
      </c>
    </row>
    <row r="17" s="156" customFormat="true" ht="20.1" hidden="false" customHeight="true" outlineLevel="0" collapsed="false">
      <c r="A17" s="9" t="n">
        <v>15</v>
      </c>
      <c r="B17" s="154" t="s">
        <v>31</v>
      </c>
      <c r="C17" s="11" t="s">
        <v>32</v>
      </c>
      <c r="D17" s="155" t="n">
        <f aca="false">PROCFIS!D$36</f>
        <v>-108.979999999996</v>
      </c>
      <c r="F17" s="157" t="n">
        <f aca="false">PROCFIS!F34</f>
        <v>23888.37</v>
      </c>
      <c r="G17" s="157" t="n">
        <f aca="false">PROCFIS!G34</f>
        <v>10400.61</v>
      </c>
    </row>
    <row r="18" s="156" customFormat="true" ht="20.1" hidden="false" customHeight="true" outlineLevel="0" collapsed="false">
      <c r="A18" s="9" t="n">
        <v>16</v>
      </c>
      <c r="B18" s="154" t="s">
        <v>33</v>
      </c>
      <c r="C18" s="11" t="s">
        <v>34</v>
      </c>
      <c r="D18" s="155" t="n">
        <f aca="false">PPGCN!D$24</f>
        <v>-5271</v>
      </c>
      <c r="F18" s="157" t="n">
        <f aca="false">PPGCN!F22</f>
        <v>12887</v>
      </c>
      <c r="G18" s="157" t="n">
        <f aca="false">PPGCN!G22</f>
        <v>0</v>
      </c>
    </row>
    <row r="19" s="156" customFormat="true" ht="20.1" hidden="false" customHeight="true" outlineLevel="0" collapsed="false">
      <c r="A19" s="9" t="n">
        <v>17</v>
      </c>
      <c r="B19" s="154" t="s">
        <v>35</v>
      </c>
      <c r="C19" s="11" t="s">
        <v>36</v>
      </c>
      <c r="D19" s="155" t="n">
        <f aca="false">PPGCOM!D$34</f>
        <v>-1143.1</v>
      </c>
      <c r="F19" s="157" t="n">
        <f aca="false">PPGCOM!F32</f>
        <v>8585</v>
      </c>
      <c r="G19" s="157" t="n">
        <f aca="false">PPGCOM!G32</f>
        <v>2167</v>
      </c>
    </row>
    <row r="20" s="156" customFormat="true" ht="20.1" hidden="false" customHeight="true" outlineLevel="0" collapsed="false">
      <c r="A20" s="9" t="n">
        <v>18</v>
      </c>
      <c r="B20" s="158" t="s">
        <v>37</v>
      </c>
      <c r="C20" s="11" t="s">
        <v>38</v>
      </c>
      <c r="D20" s="155" t="n">
        <f aca="false">PRODEMA!D$48</f>
        <v>-785</v>
      </c>
      <c r="F20" s="157" t="n">
        <f aca="false">PRODEMA!F46</f>
        <v>27890</v>
      </c>
      <c r="G20" s="157" t="n">
        <f aca="false">PRODEMA!G46</f>
        <v>3695</v>
      </c>
    </row>
    <row r="21" s="156" customFormat="true" ht="20.1" hidden="false" customHeight="true" outlineLevel="0" collapsed="false">
      <c r="A21" s="9" t="n">
        <v>19</v>
      </c>
      <c r="B21" s="154" t="s">
        <v>39</v>
      </c>
      <c r="C21" s="11" t="s">
        <v>40</v>
      </c>
      <c r="D21" s="155" t="n">
        <f aca="false">PRODIR!D$28</f>
        <v>6090.9</v>
      </c>
      <c r="E21" s="156" t="s">
        <v>1666</v>
      </c>
      <c r="F21" s="157" t="n">
        <f aca="false">PRODIR!F26</f>
        <v>8000</v>
      </c>
      <c r="G21" s="157" t="n">
        <f aca="false">PRODIR!G26</f>
        <v>2000</v>
      </c>
    </row>
    <row r="22" s="156" customFormat="true" ht="20.1" hidden="false" customHeight="true" outlineLevel="0" collapsed="false">
      <c r="A22" s="9" t="n">
        <v>20</v>
      </c>
      <c r="B22" s="158" t="s">
        <v>41</v>
      </c>
      <c r="C22" s="11" t="s">
        <v>42</v>
      </c>
      <c r="D22" s="155" t="n">
        <f aca="false">PPGE!D$28</f>
        <v>2</v>
      </c>
      <c r="F22" s="157" t="n">
        <f aca="false">PPGE!F26</f>
        <v>6120</v>
      </c>
      <c r="G22" s="157" t="n">
        <f aca="false">PPGE!G26</f>
        <v>500</v>
      </c>
    </row>
    <row r="23" s="156" customFormat="true" ht="20.1" hidden="false" customHeight="true" outlineLevel="0" collapsed="false">
      <c r="A23" s="9" t="n">
        <v>21</v>
      </c>
      <c r="B23" s="154" t="s">
        <v>43</v>
      </c>
      <c r="C23" s="11" t="s">
        <v>44</v>
      </c>
      <c r="D23" s="155" t="n">
        <f aca="false">PPEC!D$30</f>
        <v>-942.699999999997</v>
      </c>
      <c r="F23" s="157" t="n">
        <f aca="false">PPEC!F28</f>
        <v>24025.7</v>
      </c>
      <c r="G23" s="157" t="n">
        <f aca="false">PPEC!G28</f>
        <v>923</v>
      </c>
    </row>
    <row r="24" s="156" customFormat="true" ht="20.1" hidden="false" customHeight="true" outlineLevel="0" collapsed="false">
      <c r="A24" s="9" t="n">
        <v>22</v>
      </c>
      <c r="B24" s="158" t="s">
        <v>45</v>
      </c>
      <c r="C24" s="11" t="s">
        <v>46</v>
      </c>
      <c r="D24" s="155" t="n">
        <f aca="false">PPGED!D$38</f>
        <v>4105.42</v>
      </c>
      <c r="F24" s="157" t="n">
        <f aca="false">PPGED!F36</f>
        <v>62135.58</v>
      </c>
      <c r="G24" s="157" t="n">
        <f aca="false">PPGED!G36</f>
        <v>1015</v>
      </c>
    </row>
    <row r="25" s="156" customFormat="true" ht="20.1" hidden="false" customHeight="true" outlineLevel="0" collapsed="false">
      <c r="A25" s="9" t="n">
        <v>23</v>
      </c>
      <c r="B25" s="154" t="s">
        <v>47</v>
      </c>
      <c r="C25" s="11" t="s">
        <v>48</v>
      </c>
      <c r="D25" s="155" t="n">
        <f aca="false">PPGEF!D$30</f>
        <v>1686.23</v>
      </c>
      <c r="F25" s="157" t="n">
        <f aca="false">PPGEF!F28</f>
        <v>19007.77</v>
      </c>
      <c r="G25" s="157" t="n">
        <f aca="false">PPGEF!G28</f>
        <v>0</v>
      </c>
    </row>
    <row r="26" s="156" customFormat="true" ht="20.1" hidden="false" customHeight="true" outlineLevel="0" collapsed="false">
      <c r="A26" s="9" t="n">
        <v>24</v>
      </c>
      <c r="B26" s="154" t="s">
        <v>49</v>
      </c>
      <c r="C26" s="11" t="s">
        <v>50</v>
      </c>
      <c r="D26" s="155" t="n">
        <f aca="false">PPGEN!D$28</f>
        <v>6932.13</v>
      </c>
      <c r="F26" s="157" t="n">
        <f aca="false">PPGEN!F26</f>
        <v>9285.87</v>
      </c>
      <c r="G26" s="157" t="n">
        <f aca="false">PPGEN!G26</f>
        <v>1000</v>
      </c>
    </row>
    <row r="27" s="156" customFormat="true" ht="20.1" hidden="false" customHeight="true" outlineLevel="0" collapsed="false">
      <c r="A27" s="9" t="n">
        <v>25</v>
      </c>
      <c r="B27" s="154" t="s">
        <v>1667</v>
      </c>
      <c r="C27" s="11" t="s">
        <v>1668</v>
      </c>
      <c r="D27" s="155" t="n">
        <f aca="false">PPGECIA!D$28</f>
        <v>1566</v>
      </c>
      <c r="F27" s="157" t="n">
        <f aca="false">PPGECIA!F26</f>
        <v>5588</v>
      </c>
      <c r="G27" s="157" t="n">
        <f aca="false">PPGECIA!G26</f>
        <v>794</v>
      </c>
    </row>
    <row r="28" s="156" customFormat="true" ht="20.1" hidden="false" customHeight="true" outlineLevel="0" collapsed="false">
      <c r="A28" s="9" t="n">
        <v>26</v>
      </c>
      <c r="B28" s="154" t="s">
        <v>53</v>
      </c>
      <c r="C28" s="11" t="s">
        <v>54</v>
      </c>
      <c r="D28" s="155" t="n">
        <f aca="false">PROEC!D$26</f>
        <v>0</v>
      </c>
      <c r="F28" s="157" t="n">
        <f aca="false">PROEC!F24</f>
        <v>10804</v>
      </c>
      <c r="G28" s="157" t="n">
        <f aca="false">PROEC!G24</f>
        <v>620</v>
      </c>
    </row>
    <row r="29" s="156" customFormat="true" ht="20.1" hidden="false" customHeight="true" outlineLevel="0" collapsed="false">
      <c r="A29" s="9" t="n">
        <v>27</v>
      </c>
      <c r="B29" s="154" t="s">
        <v>55</v>
      </c>
      <c r="C29" s="11" t="s">
        <v>56</v>
      </c>
      <c r="D29" s="155" t="n">
        <f aca="false">PROEE!D$28</f>
        <v>7053</v>
      </c>
      <c r="E29" s="156" t="s">
        <v>1666</v>
      </c>
      <c r="F29" s="159" t="n">
        <f aca="false">PROEE!F26</f>
        <v>315</v>
      </c>
      <c r="G29" s="159" t="n">
        <f aca="false">PROEE!G26</f>
        <v>910</v>
      </c>
    </row>
    <row r="30" s="156" customFormat="true" ht="20.1" hidden="false" customHeight="true" outlineLevel="0" collapsed="false">
      <c r="A30" s="9" t="n">
        <v>28</v>
      </c>
      <c r="B30" s="158" t="s">
        <v>57</v>
      </c>
      <c r="C30" s="11" t="s">
        <v>58</v>
      </c>
      <c r="D30" s="155" t="n">
        <f aca="false">PEQ!D$28</f>
        <v>0</v>
      </c>
      <c r="F30" s="157" t="n">
        <f aca="false">PEQ!F26</f>
        <v>22184</v>
      </c>
      <c r="G30" s="157" t="n">
        <f aca="false">PEQ!G26</f>
        <v>0</v>
      </c>
    </row>
    <row r="31" s="156" customFormat="true" ht="20.1" hidden="false" customHeight="true" outlineLevel="0" collapsed="false">
      <c r="A31" s="9" t="n">
        <v>29</v>
      </c>
      <c r="B31" s="158" t="s">
        <v>59</v>
      </c>
      <c r="C31" s="11" t="s">
        <v>60</v>
      </c>
      <c r="D31" s="155" t="n">
        <f aca="false">RENOEN!D$28</f>
        <v>2464</v>
      </c>
      <c r="F31" s="157" t="n">
        <f aca="false">RENOEN!F26</f>
        <v>2536</v>
      </c>
      <c r="G31" s="157" t="n">
        <f aca="false">RENOEN!G26</f>
        <v>0</v>
      </c>
    </row>
    <row r="32" s="156" customFormat="true" ht="20.1" hidden="false" customHeight="true" outlineLevel="0" collapsed="false">
      <c r="A32" s="9" t="n">
        <v>30</v>
      </c>
      <c r="B32" s="154" t="s">
        <v>61</v>
      </c>
      <c r="C32" s="11" t="s">
        <v>62</v>
      </c>
      <c r="D32" s="155" t="n">
        <f aca="false">PPGECIMA!D$26</f>
        <v>0</v>
      </c>
      <c r="F32" s="157" t="n">
        <f aca="false">PPGECIMA!F24</f>
        <v>0</v>
      </c>
      <c r="G32" s="157" t="n">
        <f aca="false">PPGECIMA!G24</f>
        <v>0</v>
      </c>
    </row>
    <row r="33" s="156" customFormat="true" ht="20.1" hidden="false" customHeight="true" outlineLevel="0" collapsed="false">
      <c r="A33" s="9" t="n">
        <v>31</v>
      </c>
      <c r="B33" s="154" t="s">
        <v>63</v>
      </c>
      <c r="C33" s="11" t="s">
        <v>64</v>
      </c>
      <c r="D33" s="155" t="n">
        <f aca="false">PPGF!D$28</f>
        <v>-896</v>
      </c>
      <c r="F33" s="157" t="n">
        <f aca="false">PPGF!F26</f>
        <v>24546</v>
      </c>
      <c r="G33" s="157" t="n">
        <f aca="false">PPGF!G26</f>
        <v>0</v>
      </c>
    </row>
    <row r="34" s="156" customFormat="true" ht="20.1" hidden="false" customHeight="true" outlineLevel="0" collapsed="false">
      <c r="A34" s="9" t="n">
        <v>32</v>
      </c>
      <c r="B34" s="158" t="s">
        <v>65</v>
      </c>
      <c r="C34" s="11" t="s">
        <v>66</v>
      </c>
      <c r="D34" s="155" t="n">
        <f aca="false">PPGFI!D$53</f>
        <v>-5179.6</v>
      </c>
      <c r="F34" s="157" t="n">
        <f aca="false">PPGFI!F51</f>
        <v>42037</v>
      </c>
      <c r="G34" s="157" t="n">
        <f aca="false">PPGFI!G51</f>
        <v>17200</v>
      </c>
    </row>
    <row r="35" s="156" customFormat="true" ht="20.1" hidden="false" customHeight="true" outlineLevel="0" collapsed="false">
      <c r="A35" s="9" t="n">
        <v>33</v>
      </c>
      <c r="B35" s="154" t="s">
        <v>67</v>
      </c>
      <c r="C35" s="11" t="s">
        <v>68</v>
      </c>
      <c r="D35" s="155" t="n">
        <f aca="false">PGAB!D$28</f>
        <v>-8000</v>
      </c>
      <c r="F35" s="157" t="n">
        <f aca="false">PGAB!F26</f>
        <v>17272</v>
      </c>
      <c r="G35" s="157" t="n">
        <f aca="false">PGAB!G26</f>
        <v>0</v>
      </c>
    </row>
    <row r="36" s="156" customFormat="true" ht="20.1" hidden="false" customHeight="true" outlineLevel="0" collapsed="false">
      <c r="A36" s="9" t="n">
        <v>34</v>
      </c>
      <c r="B36" s="154" t="s">
        <v>69</v>
      </c>
      <c r="C36" s="11" t="s">
        <v>70</v>
      </c>
      <c r="D36" s="155" t="n">
        <f aca="false">PPGEO!D$40</f>
        <v>14244</v>
      </c>
      <c r="F36" s="157" t="n">
        <f aca="false">PPGEO!F38</f>
        <v>22000</v>
      </c>
      <c r="G36" s="157" t="n">
        <f aca="false">PPGEO!G38</f>
        <v>14900</v>
      </c>
    </row>
    <row r="37" s="156" customFormat="true" ht="20.1" hidden="false" customHeight="true" outlineLevel="0" collapsed="false">
      <c r="A37" s="9" t="n">
        <v>35</v>
      </c>
      <c r="B37" s="154" t="s">
        <v>71</v>
      </c>
      <c r="C37" s="11" t="s">
        <v>72</v>
      </c>
      <c r="D37" s="155" t="n">
        <f aca="false">PROHIS!D$28</f>
        <v>10203.58</v>
      </c>
      <c r="E37" s="156" t="s">
        <v>1666</v>
      </c>
      <c r="F37" s="157" t="n">
        <f aca="false">PROHIS!F26</f>
        <v>0</v>
      </c>
      <c r="G37" s="157" t="n">
        <f aca="false">PROHIS!G26</f>
        <v>0</v>
      </c>
    </row>
    <row r="38" s="156" customFormat="true" ht="20.1" hidden="false" customHeight="true" outlineLevel="0" collapsed="false">
      <c r="A38" s="9" t="n">
        <v>36</v>
      </c>
      <c r="B38" s="154" t="s">
        <v>73</v>
      </c>
      <c r="C38" s="11" t="s">
        <v>74</v>
      </c>
      <c r="D38" s="155" t="n">
        <f aca="false">PPGCINE!D$28</f>
        <v>1</v>
      </c>
      <c r="F38" s="157" t="n">
        <f aca="false">PPGCINE!F26</f>
        <v>15669</v>
      </c>
      <c r="G38" s="157" t="n">
        <f aca="false">PPGCINE!G26</f>
        <v>0</v>
      </c>
    </row>
    <row r="39" s="156" customFormat="true" ht="20.1" hidden="false" customHeight="true" outlineLevel="0" collapsed="false">
      <c r="A39" s="9" t="n">
        <v>37</v>
      </c>
      <c r="B39" s="154" t="s">
        <v>75</v>
      </c>
      <c r="C39" s="11" t="s">
        <v>76</v>
      </c>
      <c r="D39" s="155" t="n">
        <f aca="false">PPGCULT!D$28</f>
        <v>5000</v>
      </c>
      <c r="F39" s="157" t="n">
        <f aca="false">PPGCULT!F26</f>
        <v>0</v>
      </c>
      <c r="G39" s="157" t="n">
        <f aca="false">PPGCULT!G26</f>
        <v>0</v>
      </c>
    </row>
    <row r="40" s="156" customFormat="true" ht="20.1" hidden="false" customHeight="true" outlineLevel="0" collapsed="false">
      <c r="A40" s="9" t="n">
        <v>38</v>
      </c>
      <c r="B40" s="158" t="s">
        <v>77</v>
      </c>
      <c r="C40" s="11" t="s">
        <v>78</v>
      </c>
      <c r="D40" s="155" t="n">
        <f aca="false">PPGL!D$45</f>
        <v>10322.21</v>
      </c>
      <c r="F40" s="157" t="n">
        <f aca="false">PPGL!F43</f>
        <v>40000</v>
      </c>
      <c r="G40" s="157" t="n">
        <f aca="false">PPGL!G43</f>
        <v>2571.79</v>
      </c>
    </row>
    <row r="41" s="156" customFormat="true" ht="20.1" hidden="false" customHeight="true" outlineLevel="0" collapsed="false">
      <c r="A41" s="9" t="n">
        <v>39</v>
      </c>
      <c r="B41" s="154" t="s">
        <v>79</v>
      </c>
      <c r="C41" s="11" t="s">
        <v>80</v>
      </c>
      <c r="D41" s="155" t="n">
        <f aca="false">PROMAT!D$27</f>
        <v>-190</v>
      </c>
      <c r="F41" s="157" t="n">
        <f aca="false">PROMAT!F25</f>
        <v>0</v>
      </c>
      <c r="G41" s="157" t="n">
        <f aca="false">PROMAT!G25</f>
        <v>6816</v>
      </c>
    </row>
    <row r="42" s="156" customFormat="true" ht="20.1" hidden="false" customHeight="true" outlineLevel="0" collapsed="false">
      <c r="A42" s="9" t="n">
        <v>40</v>
      </c>
      <c r="B42" s="154" t="s">
        <v>81</v>
      </c>
      <c r="C42" s="11" t="s">
        <v>82</v>
      </c>
      <c r="D42" s="155" t="n">
        <f aca="false">PRODONTO!D$28</f>
        <v>-771.49</v>
      </c>
      <c r="F42" s="157" t="n">
        <f aca="false">PRODONTO!F26</f>
        <v>3745.49</v>
      </c>
      <c r="G42" s="157" t="n">
        <f aca="false">PRODONTO!G26</f>
        <v>11512</v>
      </c>
    </row>
    <row r="43" s="156" customFormat="true" ht="20.1" hidden="false" customHeight="true" outlineLevel="0" collapsed="false">
      <c r="A43" s="9" t="n">
        <v>41</v>
      </c>
      <c r="B43" s="154" t="s">
        <v>83</v>
      </c>
      <c r="C43" s="11" t="s">
        <v>84</v>
      </c>
      <c r="D43" s="155" t="n">
        <f aca="false">PPGPI!D$45</f>
        <v>3477.67000000001</v>
      </c>
      <c r="F43" s="157" t="n">
        <f aca="false">PPGPI!F43</f>
        <v>65434.33</v>
      </c>
      <c r="G43" s="157" t="n">
        <f aca="false">PPGPI!G43</f>
        <v>0</v>
      </c>
    </row>
    <row r="44" s="156" customFormat="true" ht="20.1" hidden="false" customHeight="true" outlineLevel="0" collapsed="false">
      <c r="A44" s="9" t="n">
        <v>42</v>
      </c>
      <c r="B44" s="158" t="s">
        <v>1360</v>
      </c>
      <c r="C44" s="11" t="s">
        <v>1669</v>
      </c>
      <c r="D44" s="155" t="n">
        <f aca="false">PPGPSI!D$28</f>
        <v>6.99999999999636</v>
      </c>
      <c r="F44" s="157" t="n">
        <f aca="false">PPGPSI!F26</f>
        <v>24087</v>
      </c>
      <c r="G44" s="157" t="n">
        <f aca="false">PPGPI!G43</f>
        <v>0</v>
      </c>
    </row>
    <row r="45" s="156" customFormat="true" ht="20.1" hidden="false" customHeight="true" outlineLevel="0" collapsed="false">
      <c r="A45" s="9" t="n">
        <v>43</v>
      </c>
      <c r="B45" s="158" t="s">
        <v>87</v>
      </c>
      <c r="C45" s="11" t="s">
        <v>88</v>
      </c>
      <c r="D45" s="155" t="n">
        <f aca="false">PPGQ!D$47</f>
        <v>-5.2599999999984</v>
      </c>
      <c r="F45" s="157" t="n">
        <f aca="false">PPGQ!F45</f>
        <v>29779.26</v>
      </c>
      <c r="G45" s="157" t="n">
        <f aca="false">PPGQ!G45</f>
        <v>440</v>
      </c>
    </row>
    <row r="46" s="156" customFormat="true" ht="20.1" hidden="false" customHeight="true" outlineLevel="0" collapsed="false">
      <c r="A46" s="9" t="n">
        <v>44</v>
      </c>
      <c r="B46" s="154" t="s">
        <v>89</v>
      </c>
      <c r="C46" s="11" t="s">
        <v>90</v>
      </c>
      <c r="D46" s="155" t="n">
        <f aca="false">PRORH!D$28</f>
        <v>4600</v>
      </c>
      <c r="F46" s="157" t="n">
        <f aca="false">PRORH!F26</f>
        <v>6920</v>
      </c>
      <c r="G46" s="157" t="n">
        <f aca="false">PRORH!G26</f>
        <v>800</v>
      </c>
    </row>
    <row r="47" s="156" customFormat="true" ht="20.1" hidden="false" customHeight="true" outlineLevel="0" collapsed="false">
      <c r="A47" s="9" t="n">
        <v>45</v>
      </c>
      <c r="B47" s="154" t="s">
        <v>91</v>
      </c>
      <c r="C47" s="11" t="s">
        <v>92</v>
      </c>
      <c r="D47" s="155" t="n">
        <f aca="false">PROSS!D$28</f>
        <v>-224.369999999999</v>
      </c>
      <c r="F47" s="157" t="n">
        <f aca="false">PROSS!F26</f>
        <v>8492.37</v>
      </c>
      <c r="G47" s="157" t="n">
        <f aca="false">PROSS!G26</f>
        <v>484</v>
      </c>
    </row>
    <row r="48" s="156" customFormat="true" ht="20.1" hidden="false" customHeight="true" outlineLevel="0" collapsed="false">
      <c r="A48" s="9" t="n">
        <v>46</v>
      </c>
      <c r="B48" s="154" t="s">
        <v>93</v>
      </c>
      <c r="C48" s="11" t="s">
        <v>94</v>
      </c>
      <c r="D48" s="155" t="n">
        <f aca="false">PPGS!D$45</f>
        <v>-2190.06</v>
      </c>
      <c r="F48" s="157" t="n">
        <f aca="false">PPGS!F43</f>
        <v>38960.08</v>
      </c>
      <c r="G48" s="157" t="n">
        <f aca="false">PPGS!G43</f>
        <v>4279.98</v>
      </c>
    </row>
    <row r="49" s="156" customFormat="true" ht="20.1" hidden="false" customHeight="true" outlineLevel="0" collapsed="false">
      <c r="A49" s="15" t="n">
        <v>47</v>
      </c>
      <c r="B49" s="160" t="s">
        <v>95</v>
      </c>
      <c r="C49" s="11" t="s">
        <v>96</v>
      </c>
      <c r="D49" s="155" t="n">
        <f aca="false">PPIZ!D$27</f>
        <v>-7000</v>
      </c>
      <c r="F49" s="157" t="n">
        <f aca="false">PPIZ!F25</f>
        <v>12000</v>
      </c>
      <c r="G49" s="157" t="n">
        <f aca="false">PPIZ!G25</f>
        <v>0</v>
      </c>
    </row>
    <row r="50" s="156" customFormat="true" ht="20.1" hidden="false" customHeight="true" outlineLevel="0" collapsed="false">
      <c r="A50" s="15" t="n">
        <v>48</v>
      </c>
      <c r="B50" s="160" t="s">
        <v>97</v>
      </c>
      <c r="C50" s="11" t="s">
        <v>98</v>
      </c>
      <c r="D50" s="155" t="n">
        <f aca="false">PROFIAP!D$28</f>
        <v>4553</v>
      </c>
      <c r="F50" s="157" t="n">
        <f aca="false">PROFIAP!F26</f>
        <v>297</v>
      </c>
      <c r="G50" s="157" t="n">
        <f aca="false">PROFIAP!G26</f>
        <v>150</v>
      </c>
    </row>
    <row r="51" s="156" customFormat="true" ht="20.1" hidden="false" customHeight="true" outlineLevel="0" collapsed="false">
      <c r="A51" s="15" t="n">
        <v>49</v>
      </c>
      <c r="B51" s="161" t="s">
        <v>99</v>
      </c>
      <c r="C51" s="11" t="s">
        <v>100</v>
      </c>
      <c r="D51" s="155" t="n">
        <f aca="false">PPGCI!D$28</f>
        <v>0</v>
      </c>
      <c r="F51" s="157" t="n">
        <v>0</v>
      </c>
      <c r="G51" s="157" t="n">
        <f aca="false">PPGCI!G26</f>
        <v>0</v>
      </c>
    </row>
    <row r="52" s="156" customFormat="true" ht="20.1" hidden="false" customHeight="true" outlineLevel="0" collapsed="false">
      <c r="A52" s="15" t="n">
        <v>50</v>
      </c>
      <c r="B52" s="161" t="s">
        <v>101</v>
      </c>
      <c r="C52" s="11" t="s">
        <v>102</v>
      </c>
      <c r="D52" s="155" t="n">
        <f aca="false">PROFCIAMB!D$28</f>
        <v>0</v>
      </c>
      <c r="F52" s="157" t="n">
        <v>0</v>
      </c>
      <c r="G52" s="157" t="n">
        <f aca="false">PROFCIAMB!G26</f>
        <v>0</v>
      </c>
    </row>
    <row r="53" s="156" customFormat="true" ht="20.1" hidden="false" customHeight="true" outlineLevel="0" collapsed="false">
      <c r="A53" s="9" t="n">
        <v>51</v>
      </c>
      <c r="B53" s="154" t="s">
        <v>1576</v>
      </c>
      <c r="C53" s="11" t="s">
        <v>104</v>
      </c>
      <c r="D53" s="155" t="n">
        <f aca="false">PROPEC!D$28</f>
        <v>0</v>
      </c>
      <c r="F53" s="157" t="n">
        <v>0</v>
      </c>
      <c r="G53" s="157" t="n">
        <f aca="false">PROPEC!G26</f>
        <v>0</v>
      </c>
    </row>
    <row r="54" s="156" customFormat="true" ht="20.1" hidden="false" customHeight="true" outlineLevel="0" collapsed="false">
      <c r="A54" s="9" t="n">
        <v>52</v>
      </c>
      <c r="B54" s="158" t="s">
        <v>1670</v>
      </c>
      <c r="C54" s="11" t="s">
        <v>106</v>
      </c>
      <c r="D54" s="155" t="n">
        <f aca="false">PPGITS!D$28</f>
        <v>0</v>
      </c>
      <c r="F54" s="157" t="n">
        <v>0</v>
      </c>
      <c r="G54" s="157" t="n">
        <f aca="false">PPGITS!G26</f>
        <v>0</v>
      </c>
    </row>
    <row r="55" s="156" customFormat="true" ht="20.1" hidden="false" customHeight="true" outlineLevel="0" collapsed="false">
      <c r="A55" s="9" t="n">
        <v>53</v>
      </c>
      <c r="B55" s="154" t="s">
        <v>107</v>
      </c>
      <c r="C55" s="11" t="s">
        <v>108</v>
      </c>
      <c r="D55" s="155" t="n">
        <f aca="false">PROFHISTORIA!D$28</f>
        <v>0</v>
      </c>
      <c r="F55" s="157" t="n">
        <f aca="false">PROFHISTORIA!F26</f>
        <v>0</v>
      </c>
      <c r="G55" s="157" t="n">
        <f aca="false">PROFHISTORIA!G26</f>
        <v>0</v>
      </c>
    </row>
    <row r="56" s="156" customFormat="true" ht="20.1" hidden="false" customHeight="true" outlineLevel="0" collapsed="false">
      <c r="A56" s="9" t="n">
        <v>54</v>
      </c>
      <c r="B56" s="154" t="s">
        <v>109</v>
      </c>
      <c r="C56" s="11" t="s">
        <v>110</v>
      </c>
      <c r="D56" s="155" t="n">
        <f aca="false">PROFLETRAS_SCR!D$28</f>
        <v>-4000</v>
      </c>
      <c r="F56" s="157" t="n">
        <v>0</v>
      </c>
      <c r="G56" s="157" t="n">
        <f aca="false">PROFLETRAS_SCR!G26</f>
        <v>0</v>
      </c>
    </row>
    <row r="57" s="156" customFormat="true" ht="20.1" hidden="false" customHeight="true" outlineLevel="0" collapsed="false">
      <c r="A57" s="9" t="n">
        <v>55</v>
      </c>
      <c r="B57" s="154" t="s">
        <v>111</v>
      </c>
      <c r="C57" s="11" t="s">
        <v>112</v>
      </c>
      <c r="D57" s="155" t="n">
        <f aca="false">PROFLETRAS_ITA!D$28</f>
        <v>-4000</v>
      </c>
      <c r="F57" s="157" t="n">
        <v>0</v>
      </c>
      <c r="G57" s="157" t="n">
        <f aca="false">PROFLETRAS_ITA!G26</f>
        <v>0</v>
      </c>
    </row>
    <row r="58" s="156" customFormat="true" ht="20.1" hidden="false" customHeight="true" outlineLevel="0" collapsed="false">
      <c r="A58" s="15" t="n">
        <v>56</v>
      </c>
      <c r="B58" s="161" t="s">
        <v>113</v>
      </c>
      <c r="C58" s="17" t="s">
        <v>114</v>
      </c>
      <c r="D58" s="162" t="n">
        <f aca="false">PROFMAT!D$28</f>
        <v>0</v>
      </c>
      <c r="F58" s="157" t="n">
        <f aca="false">PROFMAT!F26</f>
        <v>0</v>
      </c>
      <c r="G58" s="157" t="n">
        <f aca="false">PROFMAT!G26</f>
        <v>0</v>
      </c>
    </row>
    <row r="59" s="156" customFormat="true" ht="20.1" hidden="false" customHeight="true" outlineLevel="0" collapsed="false">
      <c r="A59" s="15" t="n">
        <v>57</v>
      </c>
      <c r="B59" s="161" t="s">
        <v>1596</v>
      </c>
      <c r="C59" s="17" t="s">
        <v>116</v>
      </c>
      <c r="D59" s="162" t="n">
        <f aca="false">POSGRAP!D$51</f>
        <v>17937.34</v>
      </c>
      <c r="F59" s="157" t="n">
        <f aca="false">POSGRAP!F49</f>
        <v>86799.02</v>
      </c>
      <c r="G59" s="157" t="n">
        <f aca="false">POSGRAP!G49</f>
        <v>0</v>
      </c>
    </row>
    <row r="60" s="156" customFormat="true" ht="26.25" hidden="false" customHeight="true" outlineLevel="0" collapsed="false">
      <c r="A60" s="163" t="s">
        <v>175</v>
      </c>
      <c r="B60" s="163"/>
      <c r="C60" s="163"/>
      <c r="D60" s="164" t="n">
        <f aca="false">SUM(D3:D49,D59)</f>
        <v>87464.15</v>
      </c>
      <c r="F60" s="165" t="n">
        <f aca="false">SUM(F3:F59)</f>
        <v>955189.67</v>
      </c>
      <c r="G60" s="165" t="n">
        <f aca="false">SUM(G3:G59)</f>
        <v>174290.32</v>
      </c>
    </row>
    <row r="61" s="156" customFormat="true" ht="20.1" hidden="false" customHeight="true" outlineLevel="0" collapsed="false">
      <c r="A61" s="166" t="s">
        <v>1671</v>
      </c>
      <c r="B61" s="166"/>
      <c r="C61" s="166"/>
      <c r="D61" s="3"/>
    </row>
  </sheetData>
  <mergeCells count="4">
    <mergeCell ref="A1:D1"/>
    <mergeCell ref="E1:E2"/>
    <mergeCell ref="A60:C60"/>
    <mergeCell ref="A61:C61"/>
  </mergeCells>
  <hyperlinks>
    <hyperlink ref="E1" location="Indice!A1" display="Índice"/>
    <hyperlink ref="B3" location="PROPADM!A1" display="Administração"/>
    <hyperlink ref="B4" location="PPGAGRI!A1" display="Agricultura e Biodiversidade"/>
    <hyperlink ref="B5" location="PPGA!A1" display="Antropologia"/>
    <hyperlink ref="B6" location="PROARQ!A1" display="Arqueologia"/>
    <hyperlink ref="B7" location="PROBP!A1" display="Biologia Parasitária"/>
    <hyperlink ref="B8" location="PROBIO!A1" display="Biotecnologia "/>
    <hyperlink ref="B9" location="PROCC!A1" display="Ciência da Computação"/>
    <hyperlink ref="B10" location="P2CEM!A1" display="Ciência e Engenharia de Materiais"/>
    <hyperlink ref="B11" location="PROCTA!A1" display="Ciência e Tecnologia de Alimentos"/>
    <hyperlink ref="B12" location="PPGCAS!A1" display="Ciências Aplicadas à Saúde"/>
    <hyperlink ref="B13" location="PPGCNUT!A1" display="Ciências da Nutrição"/>
    <hyperlink ref="B14" location="PPGCR!A1" display="Ciências da Religião"/>
    <hyperlink ref="B15" location="'PPGCS'!A1" display="Ciências da Saúde"/>
    <hyperlink ref="B16" location="'PPGCF'!A1" display="Ciências Farmacêuticas"/>
    <hyperlink ref="B17" location="PROCFIS!A1" display="Ciências Fisiológicas"/>
    <hyperlink ref="B19" location="PPGCOM!A1" display="Comunicação"/>
    <hyperlink ref="B20" location="'PRODEMA'!A1" display="Desenvolvimento e Meio Ambiente"/>
    <hyperlink ref="B21" location="PRODIR!A1" display="Direito"/>
    <hyperlink ref="B22" location="'PPGE'!A1" display="Economia"/>
    <hyperlink ref="B23" location="PPEC!A1" display="Ecologia e Conservação"/>
    <hyperlink ref="B24" location="'PPGED'!A1" display="Educação"/>
    <hyperlink ref="B25" location="PPGEF!A1" display="Educação Física"/>
    <hyperlink ref="B26" location="PPGEN!A1" display="Enfermagem"/>
    <hyperlink ref="B27" location="PPGECIA!A1" display="Engenharia e Ciências Ambentais"/>
    <hyperlink ref="B28" location="PROEC!A1" display="Engenharia Civil"/>
    <hyperlink ref="B29" location="PROEE!A1" display="Engenharia Elétrica"/>
    <hyperlink ref="B30" location="'PEQ'!A1" display="Engenharia Química"/>
    <hyperlink ref="B31" location="'RENOEN'!A1" display="Ensino"/>
    <hyperlink ref="B32" location="PPGECIMA!A1" display="Ensino de Ciências e Matemática"/>
    <hyperlink ref="B33" location="PPGF!A1" display="Filosofia"/>
    <hyperlink ref="B34" location="'PPGFI'!A1" display="Física"/>
    <hyperlink ref="B35" location="PGAB!A1" display="Geociências e Análise de Bacias"/>
    <hyperlink ref="B36" location="PPGEO!A1" display="Geografia "/>
    <hyperlink ref="B37" location="PROHIS!A1" display="História"/>
    <hyperlink ref="B38" location="PPGCINE!A1" display="Interdisciplinar em Cinema"/>
    <hyperlink ref="B39" location="PPGCULT!A1" display="Interdisciplinar em Culturas Populares"/>
    <hyperlink ref="B40" location="'PPGL'!A1" display="Letras"/>
    <hyperlink ref="B41" location="PROMAT!A1" display="Matemática"/>
    <hyperlink ref="B42" location="PRODONTO!A1" display="Odontologia"/>
    <hyperlink ref="B43" location="PPGPI!A1" display="Propriedade Intelectual"/>
    <hyperlink ref="B44" location="'PPGPI'!A1" display="Psicologia Social"/>
    <hyperlink ref="B45" location="'PPGQ'!A1" display="Química"/>
    <hyperlink ref="B46" location="PRORH!A1" display="Recursos Hídricos"/>
    <hyperlink ref="B47" location="PROSS!A1" display="Serviço Social"/>
    <hyperlink ref="B48" location="PPGS!A1" display="Sociologia"/>
    <hyperlink ref="B49" location="'PPIZ'!A1" display="Zootecnia"/>
    <hyperlink ref="B50" location="'PROFIAP'!A1" display="Profissional em Administração Pública"/>
    <hyperlink ref="B51" location="PPGCI!A1" display="Profissional em Ciência da Informação"/>
    <hyperlink ref="B52" location="PROFCIAMB!A1" display="Profissional em Ciências Ambientais"/>
    <hyperlink ref="B53" location="PROPEC!A1" display="Profissional em Economia"/>
    <hyperlink ref="B54" location="'PPGITS'!A1" display="Profissional em Gestão e Inovação Tecnlógica em Saúde"/>
    <hyperlink ref="B55" location="PROFHISTORIA!A1" display="Profissional em História"/>
    <hyperlink ref="B56" location="'PROFLETRAS_SCR'!A1" display="Profissional em Letras (São Cristóvão)"/>
    <hyperlink ref="B57" location="'PROFLETRAS_ITA'!A1" display="Profissional em Letras (Itabaiana)"/>
    <hyperlink ref="B58" location="PROFMAT!A1" display="Profissional em Matemática"/>
    <hyperlink ref="B59" location="POSGRAP!A1" display="Pró-Reitoria de Pós-Graduação e Pesquisa"/>
  </hyperlinks>
  <printOptions headings="false" gridLines="false" gridLinesSet="true" horizontalCentered="false" verticalCentered="false"/>
  <pageMargins left="0.511805555555556" right="0.511805555555556" top="0.7875" bottom="0.787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5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36328125" defaultRowHeight="15" zeroHeight="false" outlineLevelRow="0" outlineLevelCol="0"/>
  <cols>
    <col collapsed="false" customWidth="true" hidden="false" outlineLevel="0" max="1" min="1" style="2" width="5.05"/>
    <col collapsed="false" customWidth="true" hidden="false" outlineLevel="0" max="2" min="2" style="3" width="75.93"/>
    <col collapsed="false" customWidth="true" hidden="false" outlineLevel="0" max="3" min="3" style="4" width="21.53"/>
    <col collapsed="false" customWidth="false" hidden="false" outlineLevel="0" max="1023" min="4" style="2" width="8.37"/>
    <col collapsed="false" customWidth="true" hidden="false" outlineLevel="0" max="1024" min="1024" style="2" width="8.86"/>
  </cols>
  <sheetData>
    <row r="1" customFormat="false" ht="36" hidden="false" customHeight="true" outlineLevel="0" collapsed="false">
      <c r="A1" s="5" t="s">
        <v>0</v>
      </c>
      <c r="B1" s="5"/>
      <c r="C1" s="5"/>
    </row>
    <row r="2" customFormat="false" ht="33" hidden="false" customHeight="true" outlineLevel="0" collapsed="false">
      <c r="A2" s="6"/>
      <c r="B2" s="7" t="s">
        <v>1</v>
      </c>
      <c r="C2" s="8" t="s">
        <v>2</v>
      </c>
    </row>
    <row r="3" s="12" customFormat="true" ht="19.5" hidden="false" customHeight="true" outlineLevel="0" collapsed="false">
      <c r="A3" s="9" t="n">
        <v>1</v>
      </c>
      <c r="B3" s="10" t="s">
        <v>3</v>
      </c>
      <c r="C3" s="11" t="s">
        <v>4</v>
      </c>
    </row>
    <row r="4" s="12" customFormat="true" ht="19.5" hidden="false" customHeight="true" outlineLevel="0" collapsed="false">
      <c r="A4" s="9" t="n">
        <v>2</v>
      </c>
      <c r="B4" s="10" t="s">
        <v>5</v>
      </c>
      <c r="C4" s="11" t="s">
        <v>6</v>
      </c>
    </row>
    <row r="5" s="12" customFormat="true" ht="19.5" hidden="false" customHeight="true" outlineLevel="0" collapsed="false">
      <c r="A5" s="9" t="n">
        <v>3</v>
      </c>
      <c r="B5" s="10" t="s">
        <v>7</v>
      </c>
      <c r="C5" s="11" t="s">
        <v>8</v>
      </c>
    </row>
    <row r="6" s="12" customFormat="true" ht="19.5" hidden="false" customHeight="true" outlineLevel="0" collapsed="false">
      <c r="A6" s="9" t="n">
        <v>4</v>
      </c>
      <c r="B6" s="10" t="s">
        <v>9</v>
      </c>
      <c r="C6" s="11" t="s">
        <v>10</v>
      </c>
    </row>
    <row r="7" s="12" customFormat="true" ht="19.5" hidden="false" customHeight="true" outlineLevel="0" collapsed="false">
      <c r="A7" s="9" t="n">
        <v>5</v>
      </c>
      <c r="B7" s="10" t="s">
        <v>11</v>
      </c>
      <c r="C7" s="11" t="s">
        <v>12</v>
      </c>
    </row>
    <row r="8" s="12" customFormat="true" ht="19.5" hidden="false" customHeight="true" outlineLevel="0" collapsed="false">
      <c r="A8" s="9" t="n">
        <v>6</v>
      </c>
      <c r="B8" s="13" t="s">
        <v>13</v>
      </c>
      <c r="C8" s="11" t="s">
        <v>14</v>
      </c>
    </row>
    <row r="9" s="12" customFormat="true" ht="19.5" hidden="false" customHeight="true" outlineLevel="0" collapsed="false">
      <c r="A9" s="9" t="n">
        <v>7</v>
      </c>
      <c r="B9" s="10" t="s">
        <v>15</v>
      </c>
      <c r="C9" s="11" t="s">
        <v>16</v>
      </c>
    </row>
    <row r="10" s="12" customFormat="true" ht="19.5" hidden="false" customHeight="true" outlineLevel="0" collapsed="false">
      <c r="A10" s="9" t="n">
        <v>8</v>
      </c>
      <c r="B10" s="10" t="s">
        <v>17</v>
      </c>
      <c r="C10" s="11" t="s">
        <v>18</v>
      </c>
    </row>
    <row r="11" s="12" customFormat="true" ht="19.5" hidden="false" customHeight="true" outlineLevel="0" collapsed="false">
      <c r="A11" s="9" t="n">
        <v>9</v>
      </c>
      <c r="B11" s="10" t="s">
        <v>19</v>
      </c>
      <c r="C11" s="11" t="s">
        <v>20</v>
      </c>
    </row>
    <row r="12" s="12" customFormat="true" ht="19.5" hidden="false" customHeight="true" outlineLevel="0" collapsed="false">
      <c r="A12" s="9" t="n">
        <v>10</v>
      </c>
      <c r="B12" s="10" t="s">
        <v>21</v>
      </c>
      <c r="C12" s="11" t="s">
        <v>22</v>
      </c>
    </row>
    <row r="13" s="12" customFormat="true" ht="19.5" hidden="false" customHeight="true" outlineLevel="0" collapsed="false">
      <c r="A13" s="9" t="n">
        <v>11</v>
      </c>
      <c r="B13" s="10" t="s">
        <v>23</v>
      </c>
      <c r="C13" s="11" t="s">
        <v>24</v>
      </c>
    </row>
    <row r="14" s="12" customFormat="true" ht="19.5" hidden="false" customHeight="true" outlineLevel="0" collapsed="false">
      <c r="A14" s="9" t="n">
        <v>12</v>
      </c>
      <c r="B14" s="10" t="s">
        <v>25</v>
      </c>
      <c r="C14" s="11" t="s">
        <v>26</v>
      </c>
    </row>
    <row r="15" s="12" customFormat="true" ht="19.5" hidden="false" customHeight="true" outlineLevel="0" collapsed="false">
      <c r="A15" s="9" t="n">
        <v>13</v>
      </c>
      <c r="B15" s="10" t="s">
        <v>27</v>
      </c>
      <c r="C15" s="11" t="s">
        <v>28</v>
      </c>
    </row>
    <row r="16" s="12" customFormat="true" ht="19.5" hidden="false" customHeight="true" outlineLevel="0" collapsed="false">
      <c r="A16" s="9" t="n">
        <v>14</v>
      </c>
      <c r="B16" s="14" t="s">
        <v>29</v>
      </c>
      <c r="C16" s="11" t="s">
        <v>30</v>
      </c>
    </row>
    <row r="17" s="12" customFormat="true" ht="19.5" hidden="false" customHeight="true" outlineLevel="0" collapsed="false">
      <c r="A17" s="9" t="n">
        <v>15</v>
      </c>
      <c r="B17" s="10" t="s">
        <v>31</v>
      </c>
      <c r="C17" s="11" t="s">
        <v>32</v>
      </c>
    </row>
    <row r="18" s="12" customFormat="true" ht="19.5" hidden="false" customHeight="true" outlineLevel="0" collapsed="false">
      <c r="A18" s="9" t="n">
        <v>16</v>
      </c>
      <c r="B18" s="14" t="s">
        <v>33</v>
      </c>
      <c r="C18" s="11" t="s">
        <v>34</v>
      </c>
    </row>
    <row r="19" s="12" customFormat="true" ht="19.5" hidden="false" customHeight="true" outlineLevel="0" collapsed="false">
      <c r="A19" s="9" t="n">
        <v>17</v>
      </c>
      <c r="B19" s="10" t="s">
        <v>35</v>
      </c>
      <c r="C19" s="11" t="s">
        <v>36</v>
      </c>
    </row>
    <row r="20" s="12" customFormat="true" ht="19.5" hidden="false" customHeight="true" outlineLevel="0" collapsed="false">
      <c r="A20" s="9" t="n">
        <v>18</v>
      </c>
      <c r="B20" s="14" t="s">
        <v>37</v>
      </c>
      <c r="C20" s="11" t="s">
        <v>38</v>
      </c>
    </row>
    <row r="21" s="12" customFormat="true" ht="19.5" hidden="false" customHeight="true" outlineLevel="0" collapsed="false">
      <c r="A21" s="9" t="n">
        <v>19</v>
      </c>
      <c r="B21" s="10" t="s">
        <v>39</v>
      </c>
      <c r="C21" s="11" t="s">
        <v>40</v>
      </c>
    </row>
    <row r="22" s="12" customFormat="true" ht="19.5" hidden="false" customHeight="true" outlineLevel="0" collapsed="false">
      <c r="A22" s="9" t="n">
        <v>20</v>
      </c>
      <c r="B22" s="14" t="s">
        <v>41</v>
      </c>
      <c r="C22" s="11" t="s">
        <v>42</v>
      </c>
    </row>
    <row r="23" s="12" customFormat="true" ht="19.5" hidden="false" customHeight="true" outlineLevel="0" collapsed="false">
      <c r="A23" s="9" t="n">
        <v>21</v>
      </c>
      <c r="B23" s="10" t="s">
        <v>43</v>
      </c>
      <c r="C23" s="11" t="s">
        <v>44</v>
      </c>
    </row>
    <row r="24" s="12" customFormat="true" ht="19.5" hidden="false" customHeight="true" outlineLevel="0" collapsed="false">
      <c r="A24" s="9" t="n">
        <v>22</v>
      </c>
      <c r="B24" s="14" t="s">
        <v>45</v>
      </c>
      <c r="C24" s="11" t="s">
        <v>46</v>
      </c>
    </row>
    <row r="25" s="12" customFormat="true" ht="19.5" hidden="false" customHeight="true" outlineLevel="0" collapsed="false">
      <c r="A25" s="9" t="n">
        <v>23</v>
      </c>
      <c r="B25" s="10" t="s">
        <v>47</v>
      </c>
      <c r="C25" s="11" t="s">
        <v>48</v>
      </c>
    </row>
    <row r="26" s="12" customFormat="true" ht="19.5" hidden="false" customHeight="true" outlineLevel="0" collapsed="false">
      <c r="A26" s="9" t="n">
        <v>24</v>
      </c>
      <c r="B26" s="10" t="s">
        <v>49</v>
      </c>
      <c r="C26" s="11" t="s">
        <v>50</v>
      </c>
    </row>
    <row r="27" s="12" customFormat="true" ht="19.5" hidden="false" customHeight="true" outlineLevel="0" collapsed="false">
      <c r="A27" s="9" t="n">
        <v>25</v>
      </c>
      <c r="B27" s="10" t="s">
        <v>51</v>
      </c>
      <c r="C27" s="11" t="s">
        <v>52</v>
      </c>
    </row>
    <row r="28" s="12" customFormat="true" ht="19.5" hidden="false" customHeight="true" outlineLevel="0" collapsed="false">
      <c r="A28" s="9" t="n">
        <v>26</v>
      </c>
      <c r="B28" s="10" t="s">
        <v>53</v>
      </c>
      <c r="C28" s="11" t="s">
        <v>54</v>
      </c>
    </row>
    <row r="29" s="12" customFormat="true" ht="19.5" hidden="false" customHeight="true" outlineLevel="0" collapsed="false">
      <c r="A29" s="9" t="n">
        <v>27</v>
      </c>
      <c r="B29" s="10" t="s">
        <v>55</v>
      </c>
      <c r="C29" s="11" t="s">
        <v>56</v>
      </c>
    </row>
    <row r="30" s="12" customFormat="true" ht="19.5" hidden="false" customHeight="true" outlineLevel="0" collapsed="false">
      <c r="A30" s="9" t="n">
        <v>28</v>
      </c>
      <c r="B30" s="14" t="s">
        <v>57</v>
      </c>
      <c r="C30" s="11" t="s">
        <v>58</v>
      </c>
    </row>
    <row r="31" s="12" customFormat="true" ht="19.5" hidden="false" customHeight="true" outlineLevel="0" collapsed="false">
      <c r="A31" s="9" t="n">
        <v>29</v>
      </c>
      <c r="B31" s="14" t="s">
        <v>59</v>
      </c>
      <c r="C31" s="11" t="s">
        <v>60</v>
      </c>
    </row>
    <row r="32" s="12" customFormat="true" ht="19.5" hidden="false" customHeight="true" outlineLevel="0" collapsed="false">
      <c r="A32" s="9" t="n">
        <v>30</v>
      </c>
      <c r="B32" s="10" t="s">
        <v>61</v>
      </c>
      <c r="C32" s="11" t="s">
        <v>62</v>
      </c>
    </row>
    <row r="33" s="12" customFormat="true" ht="19.5" hidden="false" customHeight="true" outlineLevel="0" collapsed="false">
      <c r="A33" s="9" t="n">
        <v>31</v>
      </c>
      <c r="B33" s="10" t="s">
        <v>63</v>
      </c>
      <c r="C33" s="11" t="s">
        <v>64</v>
      </c>
    </row>
    <row r="34" s="12" customFormat="true" ht="19.5" hidden="false" customHeight="true" outlineLevel="0" collapsed="false">
      <c r="A34" s="9" t="n">
        <v>32</v>
      </c>
      <c r="B34" s="14" t="s">
        <v>65</v>
      </c>
      <c r="C34" s="11" t="s">
        <v>66</v>
      </c>
    </row>
    <row r="35" s="12" customFormat="true" ht="19.5" hidden="false" customHeight="true" outlineLevel="0" collapsed="false">
      <c r="A35" s="9" t="n">
        <v>33</v>
      </c>
      <c r="B35" s="10" t="s">
        <v>67</v>
      </c>
      <c r="C35" s="11" t="s">
        <v>68</v>
      </c>
    </row>
    <row r="36" s="12" customFormat="true" ht="19.5" hidden="false" customHeight="true" outlineLevel="0" collapsed="false">
      <c r="A36" s="9" t="n">
        <v>34</v>
      </c>
      <c r="B36" s="10" t="s">
        <v>69</v>
      </c>
      <c r="C36" s="11" t="s">
        <v>70</v>
      </c>
    </row>
    <row r="37" s="12" customFormat="true" ht="19.5" hidden="false" customHeight="true" outlineLevel="0" collapsed="false">
      <c r="A37" s="9" t="n">
        <v>35</v>
      </c>
      <c r="B37" s="10" t="s">
        <v>71</v>
      </c>
      <c r="C37" s="11" t="s">
        <v>72</v>
      </c>
    </row>
    <row r="38" s="12" customFormat="true" ht="19.5" hidden="false" customHeight="true" outlineLevel="0" collapsed="false">
      <c r="A38" s="9" t="n">
        <v>36</v>
      </c>
      <c r="B38" s="10" t="s">
        <v>73</v>
      </c>
      <c r="C38" s="11" t="s">
        <v>74</v>
      </c>
    </row>
    <row r="39" s="12" customFormat="true" ht="19.5" hidden="false" customHeight="true" outlineLevel="0" collapsed="false">
      <c r="A39" s="9" t="n">
        <v>37</v>
      </c>
      <c r="B39" s="10" t="s">
        <v>75</v>
      </c>
      <c r="C39" s="11" t="s">
        <v>76</v>
      </c>
    </row>
    <row r="40" s="12" customFormat="true" ht="19.5" hidden="false" customHeight="true" outlineLevel="0" collapsed="false">
      <c r="A40" s="9" t="n">
        <v>38</v>
      </c>
      <c r="B40" s="14" t="s">
        <v>77</v>
      </c>
      <c r="C40" s="11" t="s">
        <v>78</v>
      </c>
    </row>
    <row r="41" s="12" customFormat="true" ht="19.5" hidden="false" customHeight="true" outlineLevel="0" collapsed="false">
      <c r="A41" s="9" t="n">
        <v>39</v>
      </c>
      <c r="B41" s="10" t="s">
        <v>79</v>
      </c>
      <c r="C41" s="11" t="s">
        <v>80</v>
      </c>
    </row>
    <row r="42" s="12" customFormat="true" ht="19.5" hidden="false" customHeight="true" outlineLevel="0" collapsed="false">
      <c r="A42" s="9" t="n">
        <v>40</v>
      </c>
      <c r="B42" s="10" t="s">
        <v>81</v>
      </c>
      <c r="C42" s="11" t="s">
        <v>82</v>
      </c>
    </row>
    <row r="43" s="12" customFormat="true" ht="19.5" hidden="false" customHeight="true" outlineLevel="0" collapsed="false">
      <c r="A43" s="9" t="n">
        <v>41</v>
      </c>
      <c r="B43" s="10" t="s">
        <v>83</v>
      </c>
      <c r="C43" s="11" t="s">
        <v>84</v>
      </c>
    </row>
    <row r="44" s="12" customFormat="true" ht="19.5" hidden="false" customHeight="true" outlineLevel="0" collapsed="false">
      <c r="A44" s="9" t="n">
        <v>42</v>
      </c>
      <c r="B44" s="10" t="s">
        <v>85</v>
      </c>
      <c r="C44" s="11" t="s">
        <v>86</v>
      </c>
    </row>
    <row r="45" s="12" customFormat="true" ht="19.5" hidden="false" customHeight="true" outlineLevel="0" collapsed="false">
      <c r="A45" s="9" t="n">
        <v>43</v>
      </c>
      <c r="B45" s="14" t="s">
        <v>87</v>
      </c>
      <c r="C45" s="11" t="s">
        <v>88</v>
      </c>
    </row>
    <row r="46" s="12" customFormat="true" ht="19.5" hidden="false" customHeight="true" outlineLevel="0" collapsed="false">
      <c r="A46" s="9" t="n">
        <v>44</v>
      </c>
      <c r="B46" s="10" t="s">
        <v>89</v>
      </c>
      <c r="C46" s="11" t="s">
        <v>90</v>
      </c>
    </row>
    <row r="47" s="12" customFormat="true" ht="19.5" hidden="false" customHeight="true" outlineLevel="0" collapsed="false">
      <c r="A47" s="9" t="n">
        <v>45</v>
      </c>
      <c r="B47" s="10" t="s">
        <v>91</v>
      </c>
      <c r="C47" s="11" t="s">
        <v>92</v>
      </c>
    </row>
    <row r="48" s="12" customFormat="true" ht="19.5" hidden="false" customHeight="true" outlineLevel="0" collapsed="false">
      <c r="A48" s="15" t="n">
        <v>46</v>
      </c>
      <c r="B48" s="16" t="s">
        <v>93</v>
      </c>
      <c r="C48" s="17" t="s">
        <v>94</v>
      </c>
    </row>
    <row r="49" s="12" customFormat="true" ht="19.5" hidden="false" customHeight="true" outlineLevel="0" collapsed="false">
      <c r="A49" s="9" t="n">
        <v>47</v>
      </c>
      <c r="B49" s="14" t="s">
        <v>95</v>
      </c>
      <c r="C49" s="11" t="s">
        <v>96</v>
      </c>
    </row>
    <row r="50" s="12" customFormat="true" ht="19.5" hidden="false" customHeight="true" outlineLevel="0" collapsed="false">
      <c r="A50" s="9" t="n">
        <v>48</v>
      </c>
      <c r="B50" s="14" t="s">
        <v>97</v>
      </c>
      <c r="C50" s="11" t="s">
        <v>98</v>
      </c>
    </row>
    <row r="51" s="12" customFormat="true" ht="19.5" hidden="false" customHeight="true" outlineLevel="0" collapsed="false">
      <c r="A51" s="9" t="n">
        <v>49</v>
      </c>
      <c r="B51" s="10" t="s">
        <v>99</v>
      </c>
      <c r="C51" s="11" t="s">
        <v>100</v>
      </c>
    </row>
    <row r="52" s="12" customFormat="true" ht="19.5" hidden="false" customHeight="true" outlineLevel="0" collapsed="false">
      <c r="A52" s="9" t="n">
        <v>50</v>
      </c>
      <c r="B52" s="10" t="s">
        <v>101</v>
      </c>
      <c r="C52" s="11" t="s">
        <v>102</v>
      </c>
    </row>
    <row r="53" s="12" customFormat="true" ht="19.5" hidden="false" customHeight="true" outlineLevel="0" collapsed="false">
      <c r="A53" s="9" t="n">
        <v>51</v>
      </c>
      <c r="B53" s="10" t="s">
        <v>103</v>
      </c>
      <c r="C53" s="11" t="s">
        <v>104</v>
      </c>
    </row>
    <row r="54" s="12" customFormat="true" ht="19.5" hidden="false" customHeight="true" outlineLevel="0" collapsed="false">
      <c r="A54" s="9" t="n">
        <v>52</v>
      </c>
      <c r="B54" s="14" t="s">
        <v>105</v>
      </c>
      <c r="C54" s="11" t="s">
        <v>106</v>
      </c>
    </row>
    <row r="55" s="12" customFormat="true" ht="19.5" hidden="false" customHeight="true" outlineLevel="0" collapsed="false">
      <c r="A55" s="9" t="n">
        <v>53</v>
      </c>
      <c r="B55" s="10" t="s">
        <v>107</v>
      </c>
      <c r="C55" s="11" t="s">
        <v>108</v>
      </c>
    </row>
    <row r="56" s="12" customFormat="true" ht="19.5" hidden="false" customHeight="true" outlineLevel="0" collapsed="false">
      <c r="A56" s="9" t="n">
        <v>54</v>
      </c>
      <c r="B56" s="10" t="s">
        <v>109</v>
      </c>
      <c r="C56" s="11" t="s">
        <v>110</v>
      </c>
    </row>
    <row r="57" s="12" customFormat="true" ht="19.5" hidden="false" customHeight="true" outlineLevel="0" collapsed="false">
      <c r="A57" s="9" t="n">
        <v>55</v>
      </c>
      <c r="B57" s="10" t="s">
        <v>111</v>
      </c>
      <c r="C57" s="11" t="s">
        <v>112</v>
      </c>
    </row>
    <row r="58" s="12" customFormat="true" ht="19.5" hidden="false" customHeight="true" outlineLevel="0" collapsed="false">
      <c r="A58" s="9" t="n">
        <v>56</v>
      </c>
      <c r="B58" s="10" t="s">
        <v>113</v>
      </c>
      <c r="C58" s="11" t="s">
        <v>114</v>
      </c>
    </row>
    <row r="59" s="12" customFormat="true" ht="19.5" hidden="false" customHeight="true" outlineLevel="0" collapsed="false">
      <c r="A59" s="9" t="n">
        <v>57</v>
      </c>
      <c r="B59" s="10" t="s">
        <v>115</v>
      </c>
      <c r="C59" s="11" t="s">
        <v>116</v>
      </c>
    </row>
  </sheetData>
  <mergeCells count="1">
    <mergeCell ref="A1:C1"/>
  </mergeCells>
  <hyperlinks>
    <hyperlink ref="B3" location="PROPADM!A1" display="Administração"/>
    <hyperlink ref="B4" location="PPGAGRI!A1" display="Agricultura e Biodiversidade"/>
    <hyperlink ref="B5" location="PPGA!A1" display="Antropologia"/>
    <hyperlink ref="B6" location="PROARQ!A1" display="Arqueologia"/>
    <hyperlink ref="B7" location="PROBP!A1" display="Biologia Parasitária"/>
    <hyperlink ref="B8" location="PROBIO!A1" display="Biotecnologia"/>
    <hyperlink ref="B9" location="PROCC!A1" display="Ciência da Computação"/>
    <hyperlink ref="B10" location="P2CEM!A1" display="Ciência e Engenharia de Materiais"/>
    <hyperlink ref="B11" location="PROCTA!A1" display="Ciência e Tecnologia de Alimentos"/>
    <hyperlink ref="B12" location="PPGCAS!A1" display="Ciências Aplicadas à Saúde"/>
    <hyperlink ref="B13" location="PPGCNUT!A1" display="Ciências da Nutrição"/>
    <hyperlink ref="B14" location="PPGCR!A1" display="Ciências da Religião"/>
    <hyperlink ref="B15" location="PPGCS!A1" display="Ciências da Saúde "/>
    <hyperlink ref="B16" location="'PPGCF'!A1" display="Ciências Farmacêuticas"/>
    <hyperlink ref="B17" location="PROCFIS!A1" display="Ciências Fisiológicas"/>
    <hyperlink ref="B18" location="'PPGCN'!A1" display="Ciências Naturais"/>
    <hyperlink ref="B19" location="PPGCOM!A1" display="Comunicação"/>
    <hyperlink ref="B20" location="'PRODEMA'!A1" display="Desenvolvimento e Meio Ambiente"/>
    <hyperlink ref="B21" location="PRODIR!A1" display="Direito"/>
    <hyperlink ref="B22" location="'PPGE'!A1" display="Economia"/>
    <hyperlink ref="B23" location="PPEC!A1" display="Ecologia e Conservação"/>
    <hyperlink ref="B24" location="'PPGED'!A1" display="Educação"/>
    <hyperlink ref="B25" location="PPGEF!A1" display="Educação Física"/>
    <hyperlink ref="B26" location="PPGEN!A1" display="Enfermagem"/>
    <hyperlink ref="B27" location="PPGECIA!A1" display="Engenharia e Ciências Ambientais"/>
    <hyperlink ref="B28" location="PROEC!A1" display="Engenharia Civil"/>
    <hyperlink ref="B29" location="PROEE!A1" display="Engenharia Elétrica"/>
    <hyperlink ref="B30" location="'PEQ'!A1" display="Engenharia Química"/>
    <hyperlink ref="B31" location="'RENOEN'!A1" display="Ensino"/>
    <hyperlink ref="B32" location="PPGECIMA!A1" display="Ensino de Ciências e Matemática"/>
    <hyperlink ref="B33" location="PPGF!A1" display="Filosofia"/>
    <hyperlink ref="B34" location="'PPGFI'!A1" display="Física"/>
    <hyperlink ref="B35" location="PGAB!A1" display="Geociências e Análise de Bacias"/>
    <hyperlink ref="B36" location="PPGEO!A1" display="Geografia "/>
    <hyperlink ref="B37" location="PROHIS!A1" display="História"/>
    <hyperlink ref="B38" location="PPGCINE!A1" display="Interdisciplinar em Cinema"/>
    <hyperlink ref="B39" location="PPGCULT!A1" display="Interdisciplinar em Culturas Populares"/>
    <hyperlink ref="B40" location="'PPGL'!A1" display="Letras"/>
    <hyperlink ref="B41" location="PROMAT!A1" display="Matemática"/>
    <hyperlink ref="B42" location="PRODONTO!A1" display="Odontologia"/>
    <hyperlink ref="B43" location="PPGPI!A1" display="Propriedade Intelectual"/>
    <hyperlink ref="B44" location="PPGPSI!A1" display="Psicologia Social "/>
    <hyperlink ref="B45" location="'PPGQ'!A1" display="Química"/>
    <hyperlink ref="B46" location="PRORH!A1" display="Recursos Hídricos"/>
    <hyperlink ref="B47" location="PROSS!A1" display="Serviço Social"/>
    <hyperlink ref="B48" location="PPGS!A1" display="Sociologia"/>
    <hyperlink ref="B49" location="'PPIZ'!A1" display="Zootecnia"/>
    <hyperlink ref="B50" location="'PROFIAP'!A1" display="Profissional em Administração Pública"/>
    <hyperlink ref="B51" location="PPGCI!A1" display="Profissional em Ciência da Informação"/>
    <hyperlink ref="B52" location="PROFCIAMB!A1" display="Profissional em Ciências Ambientais"/>
    <hyperlink ref="B53" location="PROPEC!A1" display="Profissional em Desenvolvimento Regional e Gestão de Empreendimentos Locais"/>
    <hyperlink ref="B54" location="'PPGITS'!A1" display="Profissional em Gestão e Inovação Tecnológica em Saúde"/>
    <hyperlink ref="B55" location="PROFHISTORIA!A1" display="Profissional em História"/>
    <hyperlink ref="B56" location="'PROFLETRAS_SCR'!A1" display="Profissional em Letras (São Cristóvão)"/>
    <hyperlink ref="B57" location="'PROFLETRAS_ITA'!A1" display="Profissional em Letras (Itabaiana)"/>
    <hyperlink ref="B58" location="PROFMAT!A1" display="Profissional em Matemática"/>
    <hyperlink ref="B59" location="POSGRAP!A1" display="Pró-Reitoria de Pós Graduação e Pesquisa"/>
  </hyperlinks>
  <printOptions headings="false" gridLines="false" gridLinesSet="true" horizontalCentered="false" verticalCentered="false"/>
  <pageMargins left="0.7" right="0.7" top="0.75" bottom="0.75" header="0.75" footer="0.75"/>
  <pageSetup paperSize="77" scale="100" fitToWidth="1" fitToHeight="1" pageOrder="downThenOver" orientation="landscape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2007-06-25T15:41:12Z</dcterms:created>
  <dc:creator>ESC</dc:creator>
  <dc:description/>
  <dc:language>pt-BR</dc:language>
  <cp:lastModifiedBy>POSGRAP UFS</cp:lastModifiedBy>
  <dcterms:modified xsi:type="dcterms:W3CDTF">2022-08-12T10:56:38Z</dcterms:modified>
  <cp:revision>52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